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08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mohama56/Financial Model Template/Financial models/"/>
    </mc:Choice>
  </mc:AlternateContent>
  <xr:revisionPtr revIDLastSave="0" documentId="13_ncr:1_{2AB01C9E-369D-504B-BE88-F15E315D87F0}" xr6:coauthVersionLast="47" xr6:coauthVersionMax="47" xr10:uidLastSave="{00000000-0000-0000-0000-000000000000}"/>
  <bookViews>
    <workbookView xWindow="0" yWindow="760" windowWidth="29400" windowHeight="18360" xr2:uid="{3985DAF1-6A65-FB4E-A6BC-3043A0F272A8}"/>
  </bookViews>
  <sheets>
    <sheet name="Inputs &amp; Assumptions" sheetId="1" r:id="rId1"/>
    <sheet name="Revenue Forecast" sheetId="2" r:id="rId2"/>
    <sheet name="Expense Forecast" sheetId="3" r:id="rId3"/>
    <sheet name="Income Statement" sheetId="4" r:id="rId4"/>
    <sheet name="Cash Flow Forecast" sheetId="5" r:id="rId5"/>
    <sheet name="Runway Analysis" sheetId="6" r:id="rId6"/>
    <sheet name="Valuation Model" sheetId="7" r:id="rId7"/>
    <sheet name="KPI Dashboard" sheetId="8" r:id="rId8"/>
    <sheet name="Glossary" sheetId="10" r:id="rId9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" i="8" l="1"/>
  <c r="A1" i="8"/>
  <c r="B7" i="7"/>
  <c r="B5" i="7"/>
  <c r="B6" i="7" s="1"/>
  <c r="B8" i="7" s="1"/>
  <c r="B9" i="7" s="1"/>
  <c r="B3" i="7"/>
  <c r="A1" i="7"/>
  <c r="A1" i="6"/>
  <c r="A1" i="5"/>
  <c r="A1" i="4"/>
  <c r="A1" i="3"/>
  <c r="A1" i="2"/>
  <c r="A56" i="2"/>
  <c r="A72" i="8" s="1"/>
  <c r="N72" i="8" l="1"/>
  <c r="K72" i="8"/>
  <c r="H72" i="8"/>
  <c r="A56" i="3"/>
  <c r="B56" i="3" s="1"/>
  <c r="A56" i="4"/>
  <c r="A56" i="5" s="1"/>
  <c r="A60" i="6" s="1"/>
  <c r="A5" i="2"/>
  <c r="A40" i="2"/>
  <c r="A9" i="2"/>
  <c r="A36" i="2"/>
  <c r="A8" i="2"/>
  <c r="A28" i="2"/>
  <c r="A64" i="2"/>
  <c r="A32" i="2"/>
  <c r="A60" i="2"/>
  <c r="A48" i="2"/>
  <c r="A16" i="2"/>
  <c r="A52" i="2"/>
  <c r="A12" i="2"/>
  <c r="A20" i="2"/>
  <c r="A24" i="2"/>
  <c r="A44" i="2"/>
  <c r="A13" i="2"/>
  <c r="A17" i="2"/>
  <c r="A21" i="2"/>
  <c r="A25" i="2"/>
  <c r="A29" i="2"/>
  <c r="A33" i="2"/>
  <c r="A37" i="2"/>
  <c r="A41" i="2"/>
  <c r="A45" i="2"/>
  <c r="A49" i="2"/>
  <c r="A53" i="2"/>
  <c r="A57" i="2"/>
  <c r="A61" i="2"/>
  <c r="A7" i="2"/>
  <c r="A15" i="2"/>
  <c r="A19" i="2"/>
  <c r="A31" i="2"/>
  <c r="A55" i="2"/>
  <c r="A6" i="2"/>
  <c r="A10" i="2"/>
  <c r="A14" i="2"/>
  <c r="A18" i="2"/>
  <c r="A22" i="2"/>
  <c r="A26" i="2"/>
  <c r="A30" i="2"/>
  <c r="A34" i="2"/>
  <c r="A38" i="2"/>
  <c r="A42" i="2"/>
  <c r="A46" i="2"/>
  <c r="A50" i="2"/>
  <c r="A54" i="2"/>
  <c r="A58" i="2"/>
  <c r="A62" i="2"/>
  <c r="A11" i="2"/>
  <c r="A23" i="2"/>
  <c r="A27" i="2"/>
  <c r="A35" i="2"/>
  <c r="A39" i="2"/>
  <c r="A43" i="2"/>
  <c r="A47" i="2"/>
  <c r="A51" i="2"/>
  <c r="A59" i="2"/>
  <c r="A63" i="2"/>
  <c r="K78" i="8" l="1"/>
  <c r="N78" i="8"/>
  <c r="K61" i="8"/>
  <c r="N61" i="8"/>
  <c r="K76" i="8"/>
  <c r="N76" i="8"/>
  <c r="K74" i="8"/>
  <c r="N74" i="8"/>
  <c r="K35" i="8"/>
  <c r="N35" i="8"/>
  <c r="K60" i="8"/>
  <c r="N60" i="8"/>
  <c r="K59" i="8"/>
  <c r="N59" i="8"/>
  <c r="K79" i="8"/>
  <c r="N79" i="8"/>
  <c r="K39" i="8"/>
  <c r="N39" i="8"/>
  <c r="K54" i="8"/>
  <c r="N54" i="8"/>
  <c r="K22" i="8"/>
  <c r="N22" i="8"/>
  <c r="K69" i="8"/>
  <c r="N69" i="8"/>
  <c r="K37" i="8"/>
  <c r="N37" i="8"/>
  <c r="K32" i="8"/>
  <c r="N32" i="8"/>
  <c r="K25" i="8"/>
  <c r="N25" i="8"/>
  <c r="K75" i="8"/>
  <c r="N75" i="8"/>
  <c r="K27" i="8"/>
  <c r="N27" i="8"/>
  <c r="K50" i="8"/>
  <c r="N50" i="8"/>
  <c r="K71" i="8"/>
  <c r="N71" i="8"/>
  <c r="K65" i="8"/>
  <c r="N65" i="8"/>
  <c r="K33" i="8"/>
  <c r="N33" i="8"/>
  <c r="K64" i="8"/>
  <c r="N64" i="8"/>
  <c r="K56" i="8"/>
  <c r="N56" i="8"/>
  <c r="K46" i="8"/>
  <c r="N46" i="8"/>
  <c r="K29" i="8"/>
  <c r="N29" i="8"/>
  <c r="K63" i="8"/>
  <c r="N63" i="8"/>
  <c r="K38" i="8"/>
  <c r="N38" i="8"/>
  <c r="K40" i="8"/>
  <c r="N40" i="8"/>
  <c r="K66" i="8"/>
  <c r="N66" i="8"/>
  <c r="K23" i="8"/>
  <c r="N23" i="8"/>
  <c r="K36" i="8"/>
  <c r="N36" i="8"/>
  <c r="K51" i="8"/>
  <c r="N51" i="8"/>
  <c r="K62" i="8"/>
  <c r="N62" i="8"/>
  <c r="K30" i="8"/>
  <c r="N30" i="8"/>
  <c r="K77" i="8"/>
  <c r="N77" i="8"/>
  <c r="K45" i="8"/>
  <c r="N45" i="8"/>
  <c r="K28" i="8"/>
  <c r="N28" i="8"/>
  <c r="K24" i="8"/>
  <c r="N24" i="8"/>
  <c r="K67" i="8"/>
  <c r="N67" i="8"/>
  <c r="K47" i="8"/>
  <c r="N47" i="8"/>
  <c r="K42" i="8"/>
  <c r="N42" i="8"/>
  <c r="K57" i="8"/>
  <c r="N57" i="8"/>
  <c r="K48" i="8"/>
  <c r="N48" i="8"/>
  <c r="K70" i="8"/>
  <c r="N70" i="8"/>
  <c r="K31" i="8"/>
  <c r="N31" i="8"/>
  <c r="K53" i="8"/>
  <c r="N53" i="8"/>
  <c r="K80" i="8"/>
  <c r="N80" i="8"/>
  <c r="K55" i="8"/>
  <c r="N55" i="8"/>
  <c r="K34" i="8"/>
  <c r="N34" i="8"/>
  <c r="K49" i="8"/>
  <c r="N49" i="8"/>
  <c r="K44" i="8"/>
  <c r="N44" i="8"/>
  <c r="K43" i="8"/>
  <c r="N43" i="8"/>
  <c r="K58" i="8"/>
  <c r="N58" i="8"/>
  <c r="K26" i="8"/>
  <c r="N26" i="8"/>
  <c r="K73" i="8"/>
  <c r="N73" i="8"/>
  <c r="K41" i="8"/>
  <c r="N41" i="8"/>
  <c r="K68" i="8"/>
  <c r="N68" i="8"/>
  <c r="K52" i="8"/>
  <c r="N52" i="8"/>
  <c r="C56" i="3"/>
  <c r="E56" i="3"/>
  <c r="A27" i="8"/>
  <c r="H27" i="8"/>
  <c r="A50" i="8"/>
  <c r="H50" i="8"/>
  <c r="A71" i="8"/>
  <c r="H71" i="8"/>
  <c r="A65" i="8"/>
  <c r="H65" i="8"/>
  <c r="A33" i="8"/>
  <c r="H33" i="8"/>
  <c r="A64" i="8"/>
  <c r="H64" i="8"/>
  <c r="A56" i="8"/>
  <c r="H56" i="8"/>
  <c r="A67" i="8"/>
  <c r="H67" i="8"/>
  <c r="A78" i="8"/>
  <c r="H78" i="8"/>
  <c r="A46" i="8"/>
  <c r="H46" i="8"/>
  <c r="A47" i="8"/>
  <c r="H47" i="8"/>
  <c r="A61" i="8"/>
  <c r="H61" i="8"/>
  <c r="A29" i="8"/>
  <c r="H29" i="8"/>
  <c r="A76" i="8"/>
  <c r="H76" i="8"/>
  <c r="A74" i="8"/>
  <c r="H74" i="8"/>
  <c r="A57" i="8"/>
  <c r="H57" i="8"/>
  <c r="A60" i="8"/>
  <c r="H60" i="8"/>
  <c r="A70" i="8"/>
  <c r="H70" i="8"/>
  <c r="A53" i="8"/>
  <c r="H53" i="8"/>
  <c r="A23" i="8"/>
  <c r="H23" i="8"/>
  <c r="A51" i="8"/>
  <c r="H51" i="8"/>
  <c r="A62" i="8"/>
  <c r="H62" i="8"/>
  <c r="A30" i="8"/>
  <c r="H30" i="8"/>
  <c r="A77" i="8"/>
  <c r="H77" i="8"/>
  <c r="A45" i="8"/>
  <c r="H45" i="8"/>
  <c r="A28" i="8"/>
  <c r="H28" i="8"/>
  <c r="A24" i="8"/>
  <c r="H24" i="8"/>
  <c r="A75" i="8"/>
  <c r="H75" i="8"/>
  <c r="A63" i="8"/>
  <c r="H63" i="8"/>
  <c r="A35" i="8"/>
  <c r="H35" i="8"/>
  <c r="A48" i="8"/>
  <c r="H48" i="8"/>
  <c r="A59" i="8"/>
  <c r="H59" i="8"/>
  <c r="A31" i="8"/>
  <c r="H31" i="8"/>
  <c r="A80" i="8"/>
  <c r="H80" i="8"/>
  <c r="A66" i="8"/>
  <c r="H66" i="8"/>
  <c r="A49" i="8"/>
  <c r="H49" i="8"/>
  <c r="A44" i="8"/>
  <c r="H44" i="8"/>
  <c r="A43" i="8"/>
  <c r="H43" i="8"/>
  <c r="A58" i="8"/>
  <c r="H58" i="8"/>
  <c r="A26" i="8"/>
  <c r="H26" i="8"/>
  <c r="A73" i="8"/>
  <c r="H73" i="8"/>
  <c r="A41" i="8"/>
  <c r="H41" i="8"/>
  <c r="A68" i="8"/>
  <c r="H68" i="8"/>
  <c r="A52" i="8"/>
  <c r="H52" i="8"/>
  <c r="A42" i="8"/>
  <c r="H42" i="8"/>
  <c r="A38" i="8"/>
  <c r="H38" i="8"/>
  <c r="A40" i="8"/>
  <c r="H40" i="8"/>
  <c r="A55" i="8"/>
  <c r="H55" i="8"/>
  <c r="A34" i="8"/>
  <c r="H34" i="8"/>
  <c r="A36" i="8"/>
  <c r="H36" i="8"/>
  <c r="A79" i="8"/>
  <c r="H79" i="8"/>
  <c r="A39" i="8"/>
  <c r="H39" i="8"/>
  <c r="A54" i="8"/>
  <c r="H54" i="8"/>
  <c r="A22" i="8"/>
  <c r="H22" i="8"/>
  <c r="A69" i="8"/>
  <c r="H69" i="8"/>
  <c r="A37" i="8"/>
  <c r="H37" i="8"/>
  <c r="A32" i="8"/>
  <c r="H32" i="8"/>
  <c r="A25" i="8"/>
  <c r="H25" i="8"/>
  <c r="K21" i="8"/>
  <c r="N21" i="8"/>
  <c r="B5" i="2"/>
  <c r="D5" i="2" s="1"/>
  <c r="H21" i="8"/>
  <c r="D56" i="5"/>
  <c r="A21" i="8"/>
  <c r="A11" i="3"/>
  <c r="C11" i="3" s="1"/>
  <c r="A11" i="4"/>
  <c r="A11" i="5" s="1"/>
  <c r="A15" i="6" s="1"/>
  <c r="A63" i="3"/>
  <c r="B63" i="3" s="1"/>
  <c r="A63" i="4"/>
  <c r="A63" i="5" s="1"/>
  <c r="A67" i="6" s="1"/>
  <c r="A23" i="3"/>
  <c r="C23" i="3" s="1"/>
  <c r="A23" i="4"/>
  <c r="A23" i="5" s="1"/>
  <c r="A27" i="6" s="1"/>
  <c r="A38" i="3"/>
  <c r="B38" i="3" s="1"/>
  <c r="A38" i="4"/>
  <c r="A38" i="5" s="1"/>
  <c r="A42" i="6" s="1"/>
  <c r="A6" i="3"/>
  <c r="B6" i="3" s="1"/>
  <c r="A6" i="4"/>
  <c r="A6" i="5" s="1"/>
  <c r="A10" i="6" s="1"/>
  <c r="A53" i="3"/>
  <c r="E53" i="3" s="1"/>
  <c r="A53" i="4"/>
  <c r="A53" i="5" s="1"/>
  <c r="A57" i="6" s="1"/>
  <c r="A21" i="3"/>
  <c r="E21" i="3" s="1"/>
  <c r="A21" i="4"/>
  <c r="A21" i="5" s="1"/>
  <c r="A25" i="6" s="1"/>
  <c r="A16" i="3"/>
  <c r="C16" i="3" s="1"/>
  <c r="A16" i="4"/>
  <c r="A16" i="5" s="1"/>
  <c r="A20" i="6" s="1"/>
  <c r="A9" i="3"/>
  <c r="C9" i="3" s="1"/>
  <c r="A9" i="4"/>
  <c r="A9" i="5" s="1"/>
  <c r="A13" i="6" s="1"/>
  <c r="A59" i="3"/>
  <c r="B59" i="3" s="1"/>
  <c r="A59" i="4"/>
  <c r="A59" i="5" s="1"/>
  <c r="A63" i="6" s="1"/>
  <c r="A34" i="3"/>
  <c r="E34" i="3" s="1"/>
  <c r="A34" i="4"/>
  <c r="A34" i="5" s="1"/>
  <c r="A38" i="6" s="1"/>
  <c r="A55" i="3"/>
  <c r="E55" i="3" s="1"/>
  <c r="A55" i="4"/>
  <c r="A55" i="5" s="1"/>
  <c r="A59" i="6" s="1"/>
  <c r="A49" i="3"/>
  <c r="E49" i="3" s="1"/>
  <c r="A49" i="4"/>
  <c r="A49" i="5" s="1"/>
  <c r="A53" i="6" s="1"/>
  <c r="A17" i="3"/>
  <c r="E17" i="3" s="1"/>
  <c r="A17" i="4"/>
  <c r="A17" i="5" s="1"/>
  <c r="A21" i="6" s="1"/>
  <c r="A48" i="3"/>
  <c r="E48" i="3" s="1"/>
  <c r="A48" i="4"/>
  <c r="A48" i="5" s="1"/>
  <c r="A52" i="6" s="1"/>
  <c r="A40" i="3"/>
  <c r="B40" i="3" s="1"/>
  <c r="A40" i="4"/>
  <c r="A40" i="5" s="1"/>
  <c r="A44" i="6" s="1"/>
  <c r="A51" i="3"/>
  <c r="E51" i="3" s="1"/>
  <c r="A51" i="4"/>
  <c r="A51" i="5" s="1"/>
  <c r="A55" i="6" s="1"/>
  <c r="A62" i="3"/>
  <c r="C62" i="3" s="1"/>
  <c r="A62" i="4"/>
  <c r="A62" i="5" s="1"/>
  <c r="A66" i="6" s="1"/>
  <c r="A30" i="3"/>
  <c r="E30" i="3" s="1"/>
  <c r="A30" i="4"/>
  <c r="A30" i="5" s="1"/>
  <c r="A34" i="6" s="1"/>
  <c r="A31" i="3"/>
  <c r="E31" i="3" s="1"/>
  <c r="A31" i="4"/>
  <c r="A31" i="5" s="1"/>
  <c r="A35" i="6" s="1"/>
  <c r="A45" i="3"/>
  <c r="E45" i="3" s="1"/>
  <c r="A45" i="4"/>
  <c r="A45" i="5" s="1"/>
  <c r="A49" i="6" s="1"/>
  <c r="A13" i="3"/>
  <c r="C13" i="3" s="1"/>
  <c r="A13" i="4"/>
  <c r="A13" i="5" s="1"/>
  <c r="A17" i="6" s="1"/>
  <c r="A60" i="3"/>
  <c r="E60" i="3" s="1"/>
  <c r="A60" i="4"/>
  <c r="A60" i="5" s="1"/>
  <c r="A64" i="6" s="1"/>
  <c r="A58" i="3"/>
  <c r="C58" i="3" s="1"/>
  <c r="A58" i="4"/>
  <c r="A58" i="5" s="1"/>
  <c r="A62" i="6" s="1"/>
  <c r="A19" i="3"/>
  <c r="B19" i="3" s="1"/>
  <c r="A19" i="4"/>
  <c r="A19" i="5" s="1"/>
  <c r="A23" i="6" s="1"/>
  <c r="A44" i="3"/>
  <c r="B44" i="3" s="1"/>
  <c r="A44" i="4"/>
  <c r="A44" i="5" s="1"/>
  <c r="A48" i="6" s="1"/>
  <c r="A32" i="3"/>
  <c r="C32" i="3" s="1"/>
  <c r="A32" i="4"/>
  <c r="A32" i="5" s="1"/>
  <c r="A36" i="6" s="1"/>
  <c r="A43" i="3"/>
  <c r="C43" i="3" s="1"/>
  <c r="A43" i="4"/>
  <c r="A43" i="5" s="1"/>
  <c r="A47" i="6" s="1"/>
  <c r="A22" i="3"/>
  <c r="C22" i="3" s="1"/>
  <c r="A22" i="4"/>
  <c r="A22" i="5" s="1"/>
  <c r="A26" i="6" s="1"/>
  <c r="A24" i="3"/>
  <c r="B24" i="3" s="1"/>
  <c r="A24" i="4"/>
  <c r="A24" i="5" s="1"/>
  <c r="A28" i="6" s="1"/>
  <c r="A50" i="3"/>
  <c r="B50" i="3" s="1"/>
  <c r="A50" i="4"/>
  <c r="A50" i="5" s="1"/>
  <c r="A54" i="6" s="1"/>
  <c r="A7" i="3"/>
  <c r="C7" i="3" s="1"/>
  <c r="A7" i="4"/>
  <c r="A7" i="5" s="1"/>
  <c r="A11" i="6" s="1"/>
  <c r="A20" i="3"/>
  <c r="E20" i="3" s="1"/>
  <c r="A20" i="4"/>
  <c r="A20" i="5" s="1"/>
  <c r="A24" i="6" s="1"/>
  <c r="A35" i="3"/>
  <c r="E35" i="3" s="1"/>
  <c r="A35" i="4"/>
  <c r="A35" i="5" s="1"/>
  <c r="A39" i="6" s="1"/>
  <c r="A46" i="3"/>
  <c r="B46" i="3" s="1"/>
  <c r="A46" i="4"/>
  <c r="A46" i="5" s="1"/>
  <c r="A50" i="6" s="1"/>
  <c r="A14" i="3"/>
  <c r="B14" i="3" s="1"/>
  <c r="A14" i="4"/>
  <c r="A14" i="5" s="1"/>
  <c r="A18" i="6" s="1"/>
  <c r="A61" i="3"/>
  <c r="C61" i="3" s="1"/>
  <c r="A61" i="4"/>
  <c r="A61" i="5" s="1"/>
  <c r="A65" i="6" s="1"/>
  <c r="A29" i="3"/>
  <c r="B29" i="3" s="1"/>
  <c r="A29" i="4"/>
  <c r="A29" i="5" s="1"/>
  <c r="A33" i="6" s="1"/>
  <c r="A12" i="3"/>
  <c r="B12" i="3" s="1"/>
  <c r="A12" i="4"/>
  <c r="A12" i="5" s="1"/>
  <c r="A16" i="6" s="1"/>
  <c r="A8" i="3"/>
  <c r="E8" i="3" s="1"/>
  <c r="A8" i="4"/>
  <c r="A8" i="5" s="1"/>
  <c r="A12" i="6" s="1"/>
  <c r="A47" i="3"/>
  <c r="C47" i="3" s="1"/>
  <c r="A47" i="4"/>
  <c r="A47" i="5" s="1"/>
  <c r="A51" i="6" s="1"/>
  <c r="A26" i="3"/>
  <c r="E26" i="3" s="1"/>
  <c r="A26" i="4"/>
  <c r="A26" i="5" s="1"/>
  <c r="A30" i="6" s="1"/>
  <c r="A41" i="3"/>
  <c r="B41" i="3" s="1"/>
  <c r="A41" i="4"/>
  <c r="A41" i="5" s="1"/>
  <c r="A45" i="6" s="1"/>
  <c r="A54" i="3"/>
  <c r="C54" i="3" s="1"/>
  <c r="A54" i="4"/>
  <c r="A54" i="5" s="1"/>
  <c r="A58" i="6" s="1"/>
  <c r="A15" i="3"/>
  <c r="C15" i="3" s="1"/>
  <c r="A15" i="4"/>
  <c r="A15" i="5" s="1"/>
  <c r="A19" i="6" s="1"/>
  <c r="A37" i="3"/>
  <c r="E37" i="3" s="1"/>
  <c r="A37" i="4"/>
  <c r="A37" i="5" s="1"/>
  <c r="A41" i="6" s="1"/>
  <c r="A64" i="3"/>
  <c r="B64" i="3" s="1"/>
  <c r="A64" i="4"/>
  <c r="A64" i="5" s="1"/>
  <c r="A68" i="6" s="1"/>
  <c r="A39" i="3"/>
  <c r="C39" i="3" s="1"/>
  <c r="A39" i="4"/>
  <c r="A39" i="5" s="1"/>
  <c r="A43" i="6" s="1"/>
  <c r="A18" i="3"/>
  <c r="C18" i="3" s="1"/>
  <c r="A18" i="4"/>
  <c r="A18" i="5" s="1"/>
  <c r="A22" i="6" s="1"/>
  <c r="A33" i="3"/>
  <c r="E33" i="3" s="1"/>
  <c r="A33" i="4"/>
  <c r="A33" i="5" s="1"/>
  <c r="A37" i="6" s="1"/>
  <c r="A28" i="3"/>
  <c r="E28" i="3" s="1"/>
  <c r="A28" i="4"/>
  <c r="A28" i="5" s="1"/>
  <c r="A32" i="6" s="1"/>
  <c r="A27" i="3"/>
  <c r="B27" i="3" s="1"/>
  <c r="A27" i="4"/>
  <c r="A27" i="5" s="1"/>
  <c r="A31" i="6" s="1"/>
  <c r="A42" i="3"/>
  <c r="B42" i="3" s="1"/>
  <c r="A42" i="4"/>
  <c r="A42" i="5" s="1"/>
  <c r="A46" i="6" s="1"/>
  <c r="A10" i="3"/>
  <c r="B10" i="3" s="1"/>
  <c r="A10" i="4"/>
  <c r="A10" i="5" s="1"/>
  <c r="A14" i="6" s="1"/>
  <c r="A57" i="3"/>
  <c r="B57" i="3" s="1"/>
  <c r="A57" i="4"/>
  <c r="A57" i="5" s="1"/>
  <c r="A61" i="6" s="1"/>
  <c r="A25" i="3"/>
  <c r="C25" i="3" s="1"/>
  <c r="A25" i="4"/>
  <c r="A25" i="5" s="1"/>
  <c r="A29" i="6" s="1"/>
  <c r="A52" i="3"/>
  <c r="B52" i="3" s="1"/>
  <c r="A52" i="4"/>
  <c r="A52" i="5" s="1"/>
  <c r="A56" i="6" s="1"/>
  <c r="A36" i="3"/>
  <c r="C36" i="3" s="1"/>
  <c r="A36" i="4"/>
  <c r="A36" i="5" s="1"/>
  <c r="A40" i="6" s="1"/>
  <c r="A5" i="3"/>
  <c r="B5" i="3" s="1"/>
  <c r="E39" i="3"/>
  <c r="A5" i="4"/>
  <c r="A5" i="5" s="1"/>
  <c r="A9" i="6" s="1"/>
  <c r="C21" i="3" l="1"/>
  <c r="C5" i="2"/>
  <c r="D5" i="8" s="1"/>
  <c r="F5" i="8" s="1"/>
  <c r="C64" i="3"/>
  <c r="E44" i="3"/>
  <c r="E58" i="3"/>
  <c r="C50" i="3"/>
  <c r="C35" i="3"/>
  <c r="C24" i="3"/>
  <c r="E24" i="3"/>
  <c r="E63" i="3"/>
  <c r="E59" i="3"/>
  <c r="C63" i="3"/>
  <c r="E25" i="3"/>
  <c r="E5" i="3"/>
  <c r="C60" i="3"/>
  <c r="C57" i="3"/>
  <c r="C48" i="3"/>
  <c r="C29" i="3"/>
  <c r="C28" i="3"/>
  <c r="E41" i="3"/>
  <c r="B17" i="3"/>
  <c r="C55" i="3"/>
  <c r="E29" i="3"/>
  <c r="C59" i="3"/>
  <c r="B62" i="3"/>
  <c r="E61" i="3"/>
  <c r="C51" i="3"/>
  <c r="C49" i="3"/>
  <c r="B22" i="3"/>
  <c r="B9" i="3"/>
  <c r="C42" i="3"/>
  <c r="B25" i="3"/>
  <c r="C14" i="3"/>
  <c r="B51" i="3"/>
  <c r="E9" i="3"/>
  <c r="B20" i="3"/>
  <c r="B45" i="3"/>
  <c r="B61" i="3"/>
  <c r="C26" i="3"/>
  <c r="E62" i="3"/>
  <c r="E13" i="3"/>
  <c r="E6" i="3"/>
  <c r="C6" i="3"/>
  <c r="C52" i="3"/>
  <c r="B48" i="3"/>
  <c r="C19" i="3"/>
  <c r="C20" i="3"/>
  <c r="B49" i="3"/>
  <c r="E11" i="3"/>
  <c r="C12" i="3"/>
  <c r="B35" i="3"/>
  <c r="C45" i="3"/>
  <c r="E22" i="3"/>
  <c r="B53" i="3"/>
  <c r="C30" i="3"/>
  <c r="C5" i="3"/>
  <c r="E50" i="3"/>
  <c r="B13" i="3"/>
  <c r="C41" i="3"/>
  <c r="C44" i="3"/>
  <c r="C33" i="3"/>
  <c r="C17" i="3"/>
  <c r="C53" i="3"/>
  <c r="B34" i="3"/>
  <c r="E57" i="3"/>
  <c r="E64" i="3"/>
  <c r="B30" i="3"/>
  <c r="B28" i="3"/>
  <c r="B60" i="3"/>
  <c r="E32" i="3"/>
  <c r="E12" i="3"/>
  <c r="E46" i="3"/>
  <c r="B39" i="3"/>
  <c r="B23" i="3"/>
  <c r="D31" i="5"/>
  <c r="D40" i="5"/>
  <c r="D55" i="5"/>
  <c r="D38" i="5"/>
  <c r="D57" i="5"/>
  <c r="D28" i="5"/>
  <c r="D41" i="5"/>
  <c r="D60" i="5"/>
  <c r="E19" i="3"/>
  <c r="C27" i="3"/>
  <c r="B54" i="3"/>
  <c r="B55" i="3"/>
  <c r="D52" i="5"/>
  <c r="D42" i="5"/>
  <c r="D18" i="5"/>
  <c r="D15" i="5"/>
  <c r="D47" i="5"/>
  <c r="D61" i="5"/>
  <c r="D20" i="5"/>
  <c r="D22" i="5"/>
  <c r="D19" i="5"/>
  <c r="D45" i="5"/>
  <c r="D51" i="5"/>
  <c r="D49" i="5"/>
  <c r="D9" i="5"/>
  <c r="D6" i="5"/>
  <c r="D11" i="5"/>
  <c r="D14" i="5"/>
  <c r="D43" i="5"/>
  <c r="D58" i="5"/>
  <c r="D16" i="5"/>
  <c r="D54" i="5"/>
  <c r="D8" i="5"/>
  <c r="D7" i="5"/>
  <c r="D39" i="5"/>
  <c r="D12" i="5"/>
  <c r="D21" i="5"/>
  <c r="D23" i="5"/>
  <c r="D25" i="5"/>
  <c r="D27" i="5"/>
  <c r="D64" i="5"/>
  <c r="D46" i="5"/>
  <c r="D50" i="5"/>
  <c r="D32" i="5"/>
  <c r="D48" i="5"/>
  <c r="D34" i="5"/>
  <c r="E52" i="3"/>
  <c r="E14" i="3"/>
  <c r="E54" i="3"/>
  <c r="E47" i="3"/>
  <c r="B11" i="3"/>
  <c r="E27" i="3"/>
  <c r="B16" i="3"/>
  <c r="D30" i="5"/>
  <c r="B18" i="3"/>
  <c r="E16" i="3"/>
  <c r="D36" i="5"/>
  <c r="D10" i="5"/>
  <c r="D33" i="5"/>
  <c r="D37" i="5"/>
  <c r="D26" i="5"/>
  <c r="D29" i="5"/>
  <c r="D35" i="5"/>
  <c r="D24" i="5"/>
  <c r="D44" i="5"/>
  <c r="D13" i="5"/>
  <c r="D62" i="5"/>
  <c r="D17" i="5"/>
  <c r="D59" i="5"/>
  <c r="D53" i="5"/>
  <c r="D63" i="5"/>
  <c r="C10" i="3"/>
  <c r="B33" i="3"/>
  <c r="E10" i="3"/>
  <c r="B47" i="3"/>
  <c r="E7" i="3"/>
  <c r="E15" i="3"/>
  <c r="E43" i="3"/>
  <c r="B31" i="3"/>
  <c r="E42" i="3"/>
  <c r="B8" i="3"/>
  <c r="C46" i="3"/>
  <c r="C34" i="3"/>
  <c r="B7" i="3"/>
  <c r="B15" i="3"/>
  <c r="B43" i="3"/>
  <c r="B32" i="3"/>
  <c r="C31" i="3"/>
  <c r="B21" i="3"/>
  <c r="E38" i="3"/>
  <c r="B26" i="3"/>
  <c r="B58" i="3"/>
  <c r="D5" i="5"/>
  <c r="E36" i="3"/>
  <c r="C8" i="3"/>
  <c r="C37" i="3"/>
  <c r="E23" i="3"/>
  <c r="C40" i="3"/>
  <c r="C38" i="3"/>
  <c r="B36" i="3"/>
  <c r="B37" i="3"/>
  <c r="E18" i="3"/>
  <c r="E40" i="3"/>
  <c r="E5" i="2"/>
  <c r="B5" i="5"/>
  <c r="E21" i="8" l="1"/>
  <c r="L21" i="8"/>
  <c r="F5" i="2"/>
  <c r="B9" i="6" s="1"/>
  <c r="B6" i="2"/>
  <c r="C6" i="2" s="1"/>
  <c r="D5" i="3"/>
  <c r="C5" i="4" s="1"/>
  <c r="B3" i="8"/>
  <c r="D3" i="8" s="1"/>
  <c r="B5" i="4" l="1"/>
  <c r="D5" i="4" s="1"/>
  <c r="D6" i="2"/>
  <c r="E6" i="2" s="1"/>
  <c r="B21" i="8"/>
  <c r="F5" i="3"/>
  <c r="C9" i="6" s="1"/>
  <c r="D9" i="6" s="1"/>
  <c r="C21" i="8" l="1"/>
  <c r="F6" i="2"/>
  <c r="B22" i="8" s="1"/>
  <c r="L22" i="8"/>
  <c r="E5" i="4"/>
  <c r="F5" i="4" s="1"/>
  <c r="G9" i="6" s="1"/>
  <c r="F21" i="8"/>
  <c r="O21" i="8"/>
  <c r="B7" i="2"/>
  <c r="C7" i="2" s="1"/>
  <c r="B2" i="6"/>
  <c r="F3" i="8" s="1"/>
  <c r="F9" i="6"/>
  <c r="B3" i="6" s="1"/>
  <c r="H3" i="8" s="1"/>
  <c r="D6" i="3"/>
  <c r="C6" i="4" s="1"/>
  <c r="E22" i="8"/>
  <c r="B10" i="6" l="1"/>
  <c r="B6" i="4"/>
  <c r="D6" i="4" s="1"/>
  <c r="C5" i="5"/>
  <c r="E5" i="5" s="1"/>
  <c r="B6" i="5" s="1"/>
  <c r="D7" i="2"/>
  <c r="E7" i="2" s="1"/>
  <c r="L23" i="8" s="1"/>
  <c r="F6" i="3"/>
  <c r="E6" i="4" s="1"/>
  <c r="C10" i="6"/>
  <c r="D10" i="6" s="1"/>
  <c r="O22" i="8" s="1"/>
  <c r="E9" i="6" l="1"/>
  <c r="D21" i="8"/>
  <c r="I21" i="8"/>
  <c r="C22" i="8"/>
  <c r="F6" i="4"/>
  <c r="C6" i="5" s="1"/>
  <c r="E6" i="5" s="1"/>
  <c r="D7" i="3"/>
  <c r="E23" i="8"/>
  <c r="F7" i="2"/>
  <c r="B23" i="8" s="1"/>
  <c r="B8" i="2"/>
  <c r="C8" i="2" s="1"/>
  <c r="F10" i="6"/>
  <c r="F22" i="8"/>
  <c r="G10" i="6" l="1"/>
  <c r="D22" i="8"/>
  <c r="I22" i="8"/>
  <c r="D8" i="2"/>
  <c r="E8" i="2" s="1"/>
  <c r="B11" i="6"/>
  <c r="B7" i="4"/>
  <c r="F7" i="3"/>
  <c r="C7" i="4"/>
  <c r="B7" i="5"/>
  <c r="E10" i="6"/>
  <c r="F8" i="2" l="1"/>
  <c r="B24" i="8" s="1"/>
  <c r="L24" i="8"/>
  <c r="B9" i="2"/>
  <c r="D9" i="2" s="1"/>
  <c r="C11" i="6"/>
  <c r="D11" i="6" s="1"/>
  <c r="O23" i="8" s="1"/>
  <c r="C23" i="8"/>
  <c r="E7" i="4"/>
  <c r="D7" i="4"/>
  <c r="D8" i="3"/>
  <c r="F8" i="3" s="1"/>
  <c r="E24" i="8"/>
  <c r="B8" i="4"/>
  <c r="B12" i="6"/>
  <c r="C9" i="2" l="1"/>
  <c r="E9" i="2" s="1"/>
  <c r="C12" i="6"/>
  <c r="D12" i="6" s="1"/>
  <c r="O24" i="8" s="1"/>
  <c r="C24" i="8"/>
  <c r="C8" i="4"/>
  <c r="D8" i="4" s="1"/>
  <c r="F7" i="4"/>
  <c r="F11" i="6"/>
  <c r="F23" i="8"/>
  <c r="F9" i="2" l="1"/>
  <c r="B25" i="8" s="1"/>
  <c r="L25" i="8"/>
  <c r="C7" i="5"/>
  <c r="E7" i="5" s="1"/>
  <c r="I23" i="8" s="1"/>
  <c r="G11" i="6"/>
  <c r="E8" i="4"/>
  <c r="F8" i="4" s="1"/>
  <c r="G12" i="6" s="1"/>
  <c r="D9" i="3"/>
  <c r="E25" i="8"/>
  <c r="F12" i="6"/>
  <c r="F24" i="8"/>
  <c r="B9" i="4"/>
  <c r="B13" i="6"/>
  <c r="B10" i="2"/>
  <c r="D10" i="2" s="1"/>
  <c r="C8" i="5" l="1"/>
  <c r="F9" i="3"/>
  <c r="C9" i="4"/>
  <c r="D9" i="4" s="1"/>
  <c r="D23" i="8"/>
  <c r="B8" i="5"/>
  <c r="E11" i="6"/>
  <c r="C10" i="2"/>
  <c r="E10" i="2" s="1"/>
  <c r="E8" i="5" l="1"/>
  <c r="I24" i="8" s="1"/>
  <c r="B11" i="2"/>
  <c r="L26" i="8"/>
  <c r="B9" i="5"/>
  <c r="D10" i="3"/>
  <c r="F10" i="3" s="1"/>
  <c r="E26" i="8"/>
  <c r="C13" i="6"/>
  <c r="D13" i="6" s="1"/>
  <c r="O25" i="8" s="1"/>
  <c r="C25" i="8"/>
  <c r="E9" i="4"/>
  <c r="F9" i="4" s="1"/>
  <c r="F10" i="2"/>
  <c r="B26" i="8" s="1"/>
  <c r="C11" i="2"/>
  <c r="D11" i="2"/>
  <c r="E12" i="6" l="1"/>
  <c r="D24" i="8"/>
  <c r="C14" i="6"/>
  <c r="C26" i="8"/>
  <c r="C9" i="5"/>
  <c r="E9" i="5" s="1"/>
  <c r="I25" i="8" s="1"/>
  <c r="G13" i="6"/>
  <c r="F13" i="6"/>
  <c r="F25" i="8"/>
  <c r="C10" i="4"/>
  <c r="E10" i="4" s="1"/>
  <c r="B10" i="4"/>
  <c r="B14" i="6"/>
  <c r="D14" i="6" s="1"/>
  <c r="O26" i="8" s="1"/>
  <c r="E11" i="2"/>
  <c r="L27" i="8" s="1"/>
  <c r="D25" i="8" l="1"/>
  <c r="B10" i="5"/>
  <c r="E13" i="6"/>
  <c r="D11" i="3"/>
  <c r="F11" i="3" s="1"/>
  <c r="E27" i="8"/>
  <c r="D10" i="4"/>
  <c r="F10" i="4" s="1"/>
  <c r="F14" i="6"/>
  <c r="F26" i="8"/>
  <c r="F11" i="2"/>
  <c r="B27" i="8" s="1"/>
  <c r="B12" i="2"/>
  <c r="C12" i="2" s="1"/>
  <c r="D12" i="2" l="1"/>
  <c r="E12" i="2" s="1"/>
  <c r="C11" i="4"/>
  <c r="E11" i="4" s="1"/>
  <c r="C15" i="6"/>
  <c r="C27" i="8"/>
  <c r="B11" i="4"/>
  <c r="B15" i="6"/>
  <c r="C10" i="5"/>
  <c r="E10" i="5" s="1"/>
  <c r="G14" i="6"/>
  <c r="D11" i="4" l="1"/>
  <c r="F11" i="4" s="1"/>
  <c r="F12" i="2"/>
  <c r="B28" i="8" s="1"/>
  <c r="L28" i="8"/>
  <c r="D26" i="8"/>
  <c r="I26" i="8"/>
  <c r="B13" i="2"/>
  <c r="C13" i="2" s="1"/>
  <c r="D15" i="6"/>
  <c r="O27" i="8" s="1"/>
  <c r="D12" i="3"/>
  <c r="E28" i="8"/>
  <c r="C11" i="5"/>
  <c r="G15" i="6"/>
  <c r="B11" i="5"/>
  <c r="E14" i="6"/>
  <c r="B16" i="6" l="1"/>
  <c r="B12" i="4"/>
  <c r="D13" i="2"/>
  <c r="E13" i="2" s="1"/>
  <c r="F12" i="3"/>
  <c r="C12" i="4"/>
  <c r="F15" i="6"/>
  <c r="F27" i="8"/>
  <c r="E11" i="5"/>
  <c r="D12" i="4" l="1"/>
  <c r="B14" i="2"/>
  <c r="D14" i="2" s="1"/>
  <c r="L29" i="8"/>
  <c r="D27" i="8"/>
  <c r="I27" i="8"/>
  <c r="F13" i="2"/>
  <c r="B29" i="8" s="1"/>
  <c r="C16" i="6"/>
  <c r="D16" i="6" s="1"/>
  <c r="O28" i="8" s="1"/>
  <c r="C28" i="8"/>
  <c r="E12" i="4"/>
  <c r="F12" i="4" s="1"/>
  <c r="D13" i="3"/>
  <c r="F13" i="3" s="1"/>
  <c r="E29" i="8"/>
  <c r="B12" i="5"/>
  <c r="E15" i="6"/>
  <c r="C14" i="2" l="1"/>
  <c r="B17" i="6"/>
  <c r="B13" i="4"/>
  <c r="C13" i="4"/>
  <c r="E13" i="4" s="1"/>
  <c r="C17" i="6"/>
  <c r="C29" i="8"/>
  <c r="G16" i="6"/>
  <c r="C12" i="5"/>
  <c r="E12" i="5" s="1"/>
  <c r="I28" i="8" s="1"/>
  <c r="F16" i="6"/>
  <c r="F28" i="8"/>
  <c r="E14" i="2"/>
  <c r="L30" i="8" s="1"/>
  <c r="D17" i="6" l="1"/>
  <c r="O29" i="8" s="1"/>
  <c r="D13" i="4"/>
  <c r="B15" i="2"/>
  <c r="C15" i="2" s="1"/>
  <c r="F14" i="2"/>
  <c r="B30" i="8" s="1"/>
  <c r="D28" i="8"/>
  <c r="B13" i="5"/>
  <c r="E16" i="6"/>
  <c r="D14" i="3"/>
  <c r="E30" i="8"/>
  <c r="F13" i="4"/>
  <c r="C13" i="5" s="1"/>
  <c r="F17" i="6"/>
  <c r="F29" i="8" l="1"/>
  <c r="B18" i="6"/>
  <c r="B14" i="4"/>
  <c r="D15" i="2"/>
  <c r="E13" i="5"/>
  <c r="B14" i="5" s="1"/>
  <c r="G17" i="6"/>
  <c r="F14" i="3"/>
  <c r="C14" i="4"/>
  <c r="E15" i="2"/>
  <c r="F15" i="2" s="1"/>
  <c r="B31" i="8" s="1"/>
  <c r="D29" i="8" l="1"/>
  <c r="I29" i="8"/>
  <c r="D14" i="4"/>
  <c r="E17" i="6"/>
  <c r="B16" i="2"/>
  <c r="L31" i="8"/>
  <c r="D15" i="3"/>
  <c r="E31" i="8"/>
  <c r="C30" i="8"/>
  <c r="E14" i="4"/>
  <c r="C18" i="6"/>
  <c r="D18" i="6" s="1"/>
  <c r="O30" i="8" s="1"/>
  <c r="B15" i="4"/>
  <c r="B19" i="6"/>
  <c r="C16" i="2"/>
  <c r="D16" i="2"/>
  <c r="F14" i="4" l="1"/>
  <c r="C14" i="5"/>
  <c r="E14" i="5" s="1"/>
  <c r="I30" i="8" s="1"/>
  <c r="G18" i="6"/>
  <c r="F18" i="6"/>
  <c r="F30" i="8"/>
  <c r="F15" i="3"/>
  <c r="C15" i="4"/>
  <c r="D15" i="4" s="1"/>
  <c r="E16" i="2"/>
  <c r="B17" i="2" l="1"/>
  <c r="D17" i="2" s="1"/>
  <c r="L32" i="8"/>
  <c r="F16" i="2"/>
  <c r="B32" i="8" s="1"/>
  <c r="C19" i="6"/>
  <c r="D19" i="6" s="1"/>
  <c r="O31" i="8" s="1"/>
  <c r="C31" i="8"/>
  <c r="E15" i="4"/>
  <c r="F15" i="4" s="1"/>
  <c r="D16" i="3"/>
  <c r="E32" i="8"/>
  <c r="D30" i="8"/>
  <c r="E18" i="6"/>
  <c r="B15" i="5"/>
  <c r="C17" i="2" l="1"/>
  <c r="E17" i="2" s="1"/>
  <c r="L33" i="8" s="1"/>
  <c r="B20" i="6"/>
  <c r="B16" i="4"/>
  <c r="C16" i="4"/>
  <c r="F16" i="3"/>
  <c r="C15" i="5"/>
  <c r="E15" i="5" s="1"/>
  <c r="I31" i="8" s="1"/>
  <c r="G19" i="6"/>
  <c r="F19" i="6"/>
  <c r="F31" i="8"/>
  <c r="D16" i="4" l="1"/>
  <c r="F17" i="2"/>
  <c r="B33" i="8" s="1"/>
  <c r="B18" i="2"/>
  <c r="C18" i="2" s="1"/>
  <c r="D31" i="8"/>
  <c r="B16" i="5"/>
  <c r="E19" i="6"/>
  <c r="C20" i="6"/>
  <c r="D20" i="6" s="1"/>
  <c r="O32" i="8" s="1"/>
  <c r="C32" i="8"/>
  <c r="E16" i="4"/>
  <c r="F16" i="4" s="1"/>
  <c r="D17" i="3"/>
  <c r="E33" i="8"/>
  <c r="D18" i="2" l="1"/>
  <c r="E18" i="2" s="1"/>
  <c r="B21" i="6"/>
  <c r="B17" i="4"/>
  <c r="F17" i="3"/>
  <c r="C17" i="4"/>
  <c r="D17" i="4" s="1"/>
  <c r="C16" i="5"/>
  <c r="E16" i="5" s="1"/>
  <c r="I32" i="8" s="1"/>
  <c r="G20" i="6"/>
  <c r="F20" i="6"/>
  <c r="F32" i="8"/>
  <c r="B19" i="2" l="1"/>
  <c r="C19" i="2" s="1"/>
  <c r="F18" i="2"/>
  <c r="B34" i="8" s="1"/>
  <c r="D18" i="3"/>
  <c r="F18" i="3" s="1"/>
  <c r="C22" i="6" s="1"/>
  <c r="L34" i="8"/>
  <c r="E34" i="8"/>
  <c r="D32" i="8"/>
  <c r="E20" i="6"/>
  <c r="B17" i="5"/>
  <c r="C21" i="6"/>
  <c r="D21" i="6" s="1"/>
  <c r="O33" i="8" s="1"/>
  <c r="C33" i="8"/>
  <c r="E17" i="4"/>
  <c r="F17" i="4" s="1"/>
  <c r="D19" i="2"/>
  <c r="B22" i="6" l="1"/>
  <c r="D22" i="6" s="1"/>
  <c r="B18" i="4"/>
  <c r="D18" i="4" s="1"/>
  <c r="F18" i="4" s="1"/>
  <c r="C18" i="4"/>
  <c r="E18" i="4" s="1"/>
  <c r="C34" i="8"/>
  <c r="E19" i="2"/>
  <c r="L35" i="8" s="1"/>
  <c r="C17" i="5"/>
  <c r="E17" i="5" s="1"/>
  <c r="I33" i="8" s="1"/>
  <c r="G21" i="6"/>
  <c r="F21" i="6"/>
  <c r="F33" i="8"/>
  <c r="O34" i="8" l="1"/>
  <c r="F22" i="6"/>
  <c r="F34" i="8"/>
  <c r="C18" i="5"/>
  <c r="G22" i="6"/>
  <c r="D19" i="3"/>
  <c r="F19" i="2"/>
  <c r="B35" i="8" s="1"/>
  <c r="B20" i="2"/>
  <c r="D20" i="2" s="1"/>
  <c r="E35" i="8"/>
  <c r="D33" i="8"/>
  <c r="E21" i="6"/>
  <c r="B18" i="5"/>
  <c r="E18" i="5" s="1"/>
  <c r="I34" i="8" s="1"/>
  <c r="C20" i="2" l="1"/>
  <c r="B23" i="6"/>
  <c r="B19" i="4"/>
  <c r="C19" i="4"/>
  <c r="F19" i="3"/>
  <c r="D34" i="8"/>
  <c r="B19" i="5"/>
  <c r="E22" i="6"/>
  <c r="E20" i="2"/>
  <c r="D19" i="4" l="1"/>
  <c r="B21" i="2"/>
  <c r="C21" i="2" s="1"/>
  <c r="L36" i="8"/>
  <c r="C23" i="6"/>
  <c r="D23" i="6" s="1"/>
  <c r="O35" i="8" s="1"/>
  <c r="E19" i="4"/>
  <c r="C35" i="8"/>
  <c r="F20" i="2"/>
  <c r="B36" i="8" s="1"/>
  <c r="D20" i="3"/>
  <c r="F20" i="3" s="1"/>
  <c r="E36" i="8"/>
  <c r="D21" i="2"/>
  <c r="F19" i="4" l="1"/>
  <c r="C19" i="5"/>
  <c r="E19" i="5" s="1"/>
  <c r="B20" i="5" s="1"/>
  <c r="G23" i="6"/>
  <c r="B24" i="6"/>
  <c r="B20" i="4"/>
  <c r="F23" i="6"/>
  <c r="F35" i="8"/>
  <c r="E23" i="6"/>
  <c r="C20" i="4"/>
  <c r="D20" i="4" s="1"/>
  <c r="C24" i="6"/>
  <c r="C36" i="8"/>
  <c r="E21" i="2"/>
  <c r="I35" i="8" l="1"/>
  <c r="D35" i="8"/>
  <c r="E20" i="4"/>
  <c r="F20" i="4" s="1"/>
  <c r="C20" i="5" s="1"/>
  <c r="E20" i="5" s="1"/>
  <c r="B22" i="2"/>
  <c r="D22" i="2" s="1"/>
  <c r="L37" i="8"/>
  <c r="D24" i="6"/>
  <c r="O36" i="8" s="1"/>
  <c r="D21" i="3"/>
  <c r="F21" i="3" s="1"/>
  <c r="E37" i="8"/>
  <c r="F21" i="2"/>
  <c r="B37" i="8" s="1"/>
  <c r="C22" i="2"/>
  <c r="F36" i="8" l="1"/>
  <c r="F24" i="6"/>
  <c r="G24" i="6"/>
  <c r="D36" i="8"/>
  <c r="I36" i="8"/>
  <c r="C21" i="4"/>
  <c r="E21" i="4" s="1"/>
  <c r="C25" i="6"/>
  <c r="C37" i="8"/>
  <c r="B21" i="5"/>
  <c r="E24" i="6"/>
  <c r="E22" i="2"/>
  <c r="L38" i="8" s="1"/>
  <c r="B21" i="4"/>
  <c r="B25" i="6"/>
  <c r="D21" i="4" l="1"/>
  <c r="D25" i="6"/>
  <c r="O37" i="8" s="1"/>
  <c r="F25" i="6"/>
  <c r="D22" i="3"/>
  <c r="C22" i="4" s="1"/>
  <c r="E38" i="8"/>
  <c r="B23" i="2"/>
  <c r="D23" i="2" s="1"/>
  <c r="F22" i="2"/>
  <c r="B38" i="8" s="1"/>
  <c r="F21" i="4"/>
  <c r="F37" i="8" l="1"/>
  <c r="F22" i="3"/>
  <c r="C23" i="2"/>
  <c r="E23" i="2" s="1"/>
  <c r="B24" i="2" s="1"/>
  <c r="C21" i="5"/>
  <c r="E21" i="5" s="1"/>
  <c r="G25" i="6"/>
  <c r="B22" i="4"/>
  <c r="D22" i="4" s="1"/>
  <c r="B26" i="6"/>
  <c r="F23" i="2" l="1"/>
  <c r="B39" i="8" s="1"/>
  <c r="L39" i="8"/>
  <c r="D37" i="8"/>
  <c r="I37" i="8"/>
  <c r="D23" i="3"/>
  <c r="E39" i="8"/>
  <c r="C26" i="6"/>
  <c r="D26" i="6" s="1"/>
  <c r="O38" i="8" s="1"/>
  <c r="C38" i="8"/>
  <c r="E22" i="4"/>
  <c r="F22" i="4" s="1"/>
  <c r="B22" i="5"/>
  <c r="E25" i="6"/>
  <c r="C24" i="2"/>
  <c r="D24" i="2"/>
  <c r="B27" i="6" l="1"/>
  <c r="B23" i="4"/>
  <c r="F26" i="6"/>
  <c r="F38" i="8"/>
  <c r="G26" i="6"/>
  <c r="C22" i="5"/>
  <c r="E22" i="5" s="1"/>
  <c r="C23" i="4"/>
  <c r="F23" i="3"/>
  <c r="E24" i="2"/>
  <c r="D23" i="4" l="1"/>
  <c r="B25" i="2"/>
  <c r="D25" i="2" s="1"/>
  <c r="L40" i="8"/>
  <c r="D38" i="8"/>
  <c r="I38" i="8"/>
  <c r="F24" i="2"/>
  <c r="B40" i="8" s="1"/>
  <c r="C39" i="8"/>
  <c r="C27" i="6"/>
  <c r="D27" i="6" s="1"/>
  <c r="O39" i="8" s="1"/>
  <c r="E23" i="4"/>
  <c r="F23" i="4" s="1"/>
  <c r="D24" i="3"/>
  <c r="F24" i="3" s="1"/>
  <c r="E40" i="8"/>
  <c r="B23" i="5"/>
  <c r="E26" i="6"/>
  <c r="C25" i="2" l="1"/>
  <c r="B24" i="4"/>
  <c r="B28" i="6"/>
  <c r="G27" i="6"/>
  <c r="C23" i="5"/>
  <c r="E23" i="5" s="1"/>
  <c r="I39" i="8" s="1"/>
  <c r="C28" i="6"/>
  <c r="C40" i="8"/>
  <c r="C24" i="4"/>
  <c r="F27" i="6"/>
  <c r="F39" i="8"/>
  <c r="E25" i="2"/>
  <c r="D24" i="4" l="1"/>
  <c r="D28" i="6"/>
  <c r="O40" i="8" s="1"/>
  <c r="B26" i="2"/>
  <c r="D26" i="2" s="1"/>
  <c r="L41" i="8"/>
  <c r="F25" i="2"/>
  <c r="B41" i="8" s="1"/>
  <c r="D39" i="8"/>
  <c r="B24" i="5"/>
  <c r="E27" i="6"/>
  <c r="E24" i="4"/>
  <c r="F24" i="4" s="1"/>
  <c r="C24" i="5" s="1"/>
  <c r="D25" i="3"/>
  <c r="E41" i="8"/>
  <c r="C26" i="2" l="1"/>
  <c r="E26" i="2" s="1"/>
  <c r="F40" i="8"/>
  <c r="F28" i="6"/>
  <c r="B25" i="4"/>
  <c r="B29" i="6"/>
  <c r="E24" i="5"/>
  <c r="B25" i="5" s="1"/>
  <c r="G28" i="6"/>
  <c r="F25" i="3"/>
  <c r="C25" i="4"/>
  <c r="D25" i="4" s="1"/>
  <c r="D26" i="3" l="1"/>
  <c r="F26" i="3" s="1"/>
  <c r="C42" i="8" s="1"/>
  <c r="L42" i="8"/>
  <c r="D40" i="8"/>
  <c r="I40" i="8"/>
  <c r="F26" i="2"/>
  <c r="B42" i="8" s="1"/>
  <c r="E42" i="8"/>
  <c r="B27" i="2"/>
  <c r="D27" i="2" s="1"/>
  <c r="E28" i="6"/>
  <c r="C26" i="4"/>
  <c r="E26" i="4" s="1"/>
  <c r="C30" i="6"/>
  <c r="C29" i="6"/>
  <c r="D29" i="6" s="1"/>
  <c r="O41" i="8" s="1"/>
  <c r="C41" i="8"/>
  <c r="E25" i="4"/>
  <c r="F25" i="4" s="1"/>
  <c r="B30" i="6" l="1"/>
  <c r="D30" i="6" s="1"/>
  <c r="B26" i="4"/>
  <c r="D26" i="4" s="1"/>
  <c r="F26" i="4" s="1"/>
  <c r="C26" i="5" s="1"/>
  <c r="C27" i="2"/>
  <c r="E27" i="2" s="1"/>
  <c r="L43" i="8" s="1"/>
  <c r="G29" i="6"/>
  <c r="C25" i="5"/>
  <c r="E25" i="5" s="1"/>
  <c r="F29" i="6"/>
  <c r="F41" i="8"/>
  <c r="F30" i="6" l="1"/>
  <c r="O42" i="8"/>
  <c r="D41" i="8"/>
  <c r="I41" i="8"/>
  <c r="B28" i="2"/>
  <c r="C28" i="2" s="1"/>
  <c r="D27" i="3"/>
  <c r="C27" i="4" s="1"/>
  <c r="F27" i="2"/>
  <c r="B43" i="8" s="1"/>
  <c r="E43" i="8"/>
  <c r="G30" i="6"/>
  <c r="E29" i="6"/>
  <c r="F42" i="8"/>
  <c r="B26" i="5"/>
  <c r="E26" i="5" s="1"/>
  <c r="D28" i="2" l="1"/>
  <c r="B31" i="6"/>
  <c r="D42" i="8"/>
  <c r="I42" i="8"/>
  <c r="B27" i="4"/>
  <c r="D27" i="4" s="1"/>
  <c r="F27" i="3"/>
  <c r="E27" i="4" s="1"/>
  <c r="C31" i="6"/>
  <c r="B27" i="5"/>
  <c r="E30" i="6"/>
  <c r="E28" i="2"/>
  <c r="L44" i="8" s="1"/>
  <c r="F27" i="4" l="1"/>
  <c r="C27" i="5" s="1"/>
  <c r="E27" i="5" s="1"/>
  <c r="D31" i="6"/>
  <c r="F31" i="6" s="1"/>
  <c r="C43" i="8"/>
  <c r="D28" i="3"/>
  <c r="C28" i="4" s="1"/>
  <c r="E44" i="8"/>
  <c r="B29" i="2"/>
  <c r="D29" i="2" s="1"/>
  <c r="F28" i="2"/>
  <c r="B44" i="8" s="1"/>
  <c r="F43" i="8" l="1"/>
  <c r="G31" i="6"/>
  <c r="O43" i="8"/>
  <c r="F28" i="3"/>
  <c r="D43" i="8"/>
  <c r="I43" i="8"/>
  <c r="C29" i="2"/>
  <c r="E29" i="2" s="1"/>
  <c r="L45" i="8" s="1"/>
  <c r="C32" i="6"/>
  <c r="C44" i="8"/>
  <c r="B28" i="4"/>
  <c r="D28" i="4" s="1"/>
  <c r="B32" i="6"/>
  <c r="B28" i="5"/>
  <c r="E31" i="6"/>
  <c r="E28" i="4"/>
  <c r="E45" i="8" l="1"/>
  <c r="F29" i="2"/>
  <c r="B45" i="8" s="1"/>
  <c r="B30" i="2"/>
  <c r="D30" i="2" s="1"/>
  <c r="D29" i="3"/>
  <c r="D32" i="6"/>
  <c r="F28" i="4"/>
  <c r="C28" i="5" s="1"/>
  <c r="E28" i="5" s="1"/>
  <c r="F32" i="6" l="1"/>
  <c r="O44" i="8"/>
  <c r="F44" i="8"/>
  <c r="D44" i="8"/>
  <c r="I44" i="8"/>
  <c r="C30" i="2"/>
  <c r="E30" i="2" s="1"/>
  <c r="L46" i="8" s="1"/>
  <c r="B33" i="6"/>
  <c r="B29" i="4"/>
  <c r="G32" i="6"/>
  <c r="F29" i="3"/>
  <c r="C29" i="4"/>
  <c r="B29" i="5"/>
  <c r="E32" i="6"/>
  <c r="D29" i="4" l="1"/>
  <c r="C45" i="8"/>
  <c r="C33" i="6"/>
  <c r="D33" i="6" s="1"/>
  <c r="O45" i="8" s="1"/>
  <c r="E29" i="4"/>
  <c r="D30" i="3"/>
  <c r="E46" i="8"/>
  <c r="B31" i="2"/>
  <c r="C31" i="2" s="1"/>
  <c r="F30" i="2"/>
  <c r="B46" i="8" s="1"/>
  <c r="F29" i="4" l="1"/>
  <c r="G33" i="6"/>
  <c r="C29" i="5"/>
  <c r="E29" i="5" s="1"/>
  <c r="D31" i="2"/>
  <c r="E31" i="2" s="1"/>
  <c r="L47" i="8" s="1"/>
  <c r="F33" i="6"/>
  <c r="F45" i="8"/>
  <c r="C30" i="4"/>
  <c r="F30" i="3"/>
  <c r="B30" i="5"/>
  <c r="B30" i="4"/>
  <c r="B34" i="6"/>
  <c r="D45" i="8" l="1"/>
  <c r="I45" i="8"/>
  <c r="D30" i="4"/>
  <c r="E33" i="6"/>
  <c r="D31" i="3"/>
  <c r="E47" i="8"/>
  <c r="C46" i="8"/>
  <c r="E30" i="4"/>
  <c r="C34" i="6"/>
  <c r="D34" i="6" s="1"/>
  <c r="O46" i="8" s="1"/>
  <c r="F31" i="2"/>
  <c r="B47" i="8" s="1"/>
  <c r="B32" i="2"/>
  <c r="C32" i="2" s="1"/>
  <c r="F30" i="4" l="1"/>
  <c r="C30" i="5" s="1"/>
  <c r="E30" i="5" s="1"/>
  <c r="D46" i="8" s="1"/>
  <c r="I46" i="8"/>
  <c r="D32" i="2"/>
  <c r="E32" i="2" s="1"/>
  <c r="L48" i="8" s="1"/>
  <c r="F34" i="6"/>
  <c r="F46" i="8"/>
  <c r="F31" i="3"/>
  <c r="C31" i="4"/>
  <c r="B31" i="4"/>
  <c r="B35" i="6"/>
  <c r="B31" i="5"/>
  <c r="E34" i="6" l="1"/>
  <c r="G34" i="6"/>
  <c r="D31" i="4"/>
  <c r="C35" i="6"/>
  <c r="D35" i="6" s="1"/>
  <c r="O47" i="8" s="1"/>
  <c r="C47" i="8"/>
  <c r="E31" i="4"/>
  <c r="D32" i="3"/>
  <c r="F32" i="3" s="1"/>
  <c r="E48" i="8"/>
  <c r="B33" i="2"/>
  <c r="C33" i="2" s="1"/>
  <c r="F32" i="2"/>
  <c r="B48" i="8" s="1"/>
  <c r="F31" i="4" l="1"/>
  <c r="C31" i="5" s="1"/>
  <c r="E31" i="5" s="1"/>
  <c r="D33" i="2"/>
  <c r="E33" i="2" s="1"/>
  <c r="L49" i="8" s="1"/>
  <c r="C36" i="6"/>
  <c r="C48" i="8"/>
  <c r="F35" i="6"/>
  <c r="F47" i="8"/>
  <c r="C32" i="4"/>
  <c r="E32" i="4" s="1"/>
  <c r="B32" i="4"/>
  <c r="B36" i="6"/>
  <c r="G35" i="6" l="1"/>
  <c r="D36" i="6"/>
  <c r="O48" i="8" s="1"/>
  <c r="D47" i="8"/>
  <c r="I47" i="8"/>
  <c r="B32" i="5"/>
  <c r="D32" i="4"/>
  <c r="F32" i="4" s="1"/>
  <c r="D33" i="3"/>
  <c r="B34" i="2"/>
  <c r="D34" i="2" s="1"/>
  <c r="F33" i="2"/>
  <c r="B49" i="8" s="1"/>
  <c r="E49" i="8"/>
  <c r="E35" i="6"/>
  <c r="F48" i="8" l="1"/>
  <c r="F36" i="6"/>
  <c r="C34" i="2"/>
  <c r="E34" i="2" s="1"/>
  <c r="B37" i="6"/>
  <c r="B33" i="4"/>
  <c r="C33" i="4"/>
  <c r="F33" i="3"/>
  <c r="C32" i="5"/>
  <c r="E32" i="5" s="1"/>
  <c r="G36" i="6"/>
  <c r="F34" i="2" l="1"/>
  <c r="B50" i="8" s="1"/>
  <c r="L50" i="8"/>
  <c r="D48" i="8"/>
  <c r="I48" i="8"/>
  <c r="B35" i="2"/>
  <c r="C35" i="2" s="1"/>
  <c r="E50" i="8"/>
  <c r="D34" i="3"/>
  <c r="F34" i="3" s="1"/>
  <c r="D33" i="4"/>
  <c r="E33" i="4"/>
  <c r="C37" i="6"/>
  <c r="D37" i="6" s="1"/>
  <c r="O49" i="8" s="1"/>
  <c r="C49" i="8"/>
  <c r="B33" i="5"/>
  <c r="E36" i="6"/>
  <c r="B38" i="6" l="1"/>
  <c r="B34" i="4"/>
  <c r="F33" i="4"/>
  <c r="G37" i="6" s="1"/>
  <c r="D35" i="2"/>
  <c r="E35" i="2" s="1"/>
  <c r="L51" i="8" s="1"/>
  <c r="C38" i="6"/>
  <c r="D38" i="6" s="1"/>
  <c r="O50" i="8" s="1"/>
  <c r="C34" i="4"/>
  <c r="E34" i="4" s="1"/>
  <c r="C50" i="8"/>
  <c r="C33" i="5"/>
  <c r="E33" i="5" s="1"/>
  <c r="F37" i="6"/>
  <c r="F49" i="8"/>
  <c r="D34" i="4" l="1"/>
  <c r="F34" i="4" s="1"/>
  <c r="C34" i="5" s="1"/>
  <c r="F50" i="8"/>
  <c r="F38" i="6"/>
  <c r="D49" i="8"/>
  <c r="I49" i="8"/>
  <c r="E37" i="6"/>
  <c r="B34" i="5"/>
  <c r="D35" i="3"/>
  <c r="F35" i="3" s="1"/>
  <c r="E51" i="8"/>
  <c r="F35" i="2"/>
  <c r="B51" i="8" s="1"/>
  <c r="B36" i="2"/>
  <c r="D36" i="2" s="1"/>
  <c r="G38" i="6" l="1"/>
  <c r="E34" i="5"/>
  <c r="I50" i="8" s="1"/>
  <c r="C35" i="4"/>
  <c r="E35" i="4" s="1"/>
  <c r="C39" i="6"/>
  <c r="C51" i="8"/>
  <c r="C36" i="2"/>
  <c r="E36" i="2" s="1"/>
  <c r="B35" i="4"/>
  <c r="B39" i="6"/>
  <c r="B35" i="5"/>
  <c r="D50" i="8" l="1"/>
  <c r="E38" i="6"/>
  <c r="E52" i="8"/>
  <c r="L52" i="8"/>
  <c r="D35" i="4"/>
  <c r="F35" i="4" s="1"/>
  <c r="D39" i="6"/>
  <c r="D36" i="3"/>
  <c r="C36" i="4" s="1"/>
  <c r="F36" i="2"/>
  <c r="B52" i="8" s="1"/>
  <c r="B37" i="2"/>
  <c r="D37" i="2" s="1"/>
  <c r="F36" i="3" l="1"/>
  <c r="E36" i="4" s="1"/>
  <c r="F39" i="6"/>
  <c r="O51" i="8"/>
  <c r="F51" i="8"/>
  <c r="C37" i="2"/>
  <c r="E37" i="2" s="1"/>
  <c r="C35" i="5"/>
  <c r="E35" i="5" s="1"/>
  <c r="G39" i="6"/>
  <c r="B36" i="4"/>
  <c r="D36" i="4" s="1"/>
  <c r="B40" i="6"/>
  <c r="F37" i="2"/>
  <c r="B53" i="8" s="1"/>
  <c r="C52" i="8" l="1"/>
  <c r="C40" i="6"/>
  <c r="D40" i="6"/>
  <c r="O52" i="8" s="1"/>
  <c r="B38" i="2"/>
  <c r="L53" i="8"/>
  <c r="D51" i="8"/>
  <c r="I51" i="8"/>
  <c r="D37" i="3"/>
  <c r="E53" i="8"/>
  <c r="B37" i="4"/>
  <c r="B41" i="6"/>
  <c r="F36" i="4"/>
  <c r="B36" i="5"/>
  <c r="E39" i="6"/>
  <c r="D38" i="2"/>
  <c r="C38" i="2"/>
  <c r="F52" i="8" l="1"/>
  <c r="F40" i="6"/>
  <c r="C37" i="4"/>
  <c r="D37" i="4" s="1"/>
  <c r="F37" i="3"/>
  <c r="E38" i="2"/>
  <c r="C36" i="5"/>
  <c r="E36" i="5" s="1"/>
  <c r="G40" i="6"/>
  <c r="F38" i="2" l="1"/>
  <c r="B54" i="8" s="1"/>
  <c r="L54" i="8"/>
  <c r="D52" i="8"/>
  <c r="I52" i="8"/>
  <c r="B39" i="2"/>
  <c r="D38" i="3"/>
  <c r="E54" i="8"/>
  <c r="C41" i="6"/>
  <c r="D41" i="6" s="1"/>
  <c r="O53" i="8" s="1"/>
  <c r="C53" i="8"/>
  <c r="E37" i="4"/>
  <c r="F37" i="4" s="1"/>
  <c r="B38" i="4"/>
  <c r="B37" i="5"/>
  <c r="E40" i="6"/>
  <c r="D39" i="2"/>
  <c r="C39" i="2"/>
  <c r="B42" i="6" l="1"/>
  <c r="C37" i="5"/>
  <c r="E37" i="5" s="1"/>
  <c r="I53" i="8" s="1"/>
  <c r="G41" i="6"/>
  <c r="F41" i="6"/>
  <c r="F53" i="8"/>
  <c r="F38" i="3"/>
  <c r="C38" i="4"/>
  <c r="D38" i="4" s="1"/>
  <c r="E39" i="2"/>
  <c r="L55" i="8" s="1"/>
  <c r="D53" i="8" l="1"/>
  <c r="B38" i="5"/>
  <c r="E41" i="6"/>
  <c r="D39" i="3"/>
  <c r="E55" i="8"/>
  <c r="C42" i="6"/>
  <c r="D42" i="6" s="1"/>
  <c r="O54" i="8" s="1"/>
  <c r="C54" i="8"/>
  <c r="E38" i="4"/>
  <c r="F38" i="4" s="1"/>
  <c r="B40" i="2"/>
  <c r="D40" i="2" s="1"/>
  <c r="F39" i="2"/>
  <c r="B55" i="8" s="1"/>
  <c r="C40" i="2" l="1"/>
  <c r="C38" i="5"/>
  <c r="E38" i="5" s="1"/>
  <c r="E42" i="6" s="1"/>
  <c r="G42" i="6"/>
  <c r="C39" i="4"/>
  <c r="F39" i="3"/>
  <c r="F42" i="6"/>
  <c r="F54" i="8"/>
  <c r="B39" i="4"/>
  <c r="B43" i="6"/>
  <c r="E40" i="2"/>
  <c r="L56" i="8" s="1"/>
  <c r="B39" i="5" l="1"/>
  <c r="D54" i="8"/>
  <c r="I54" i="8"/>
  <c r="C43" i="6"/>
  <c r="D43" i="6" s="1"/>
  <c r="O55" i="8" s="1"/>
  <c r="C55" i="8"/>
  <c r="E39" i="4"/>
  <c r="D40" i="3"/>
  <c r="F40" i="3" s="1"/>
  <c r="E56" i="8"/>
  <c r="D39" i="4"/>
  <c r="B41" i="2"/>
  <c r="D41" i="2" s="1"/>
  <c r="F40" i="2"/>
  <c r="B56" i="8" s="1"/>
  <c r="C41" i="2" l="1"/>
  <c r="E41" i="2" s="1"/>
  <c r="L57" i="8" s="1"/>
  <c r="C40" i="4"/>
  <c r="E40" i="4" s="1"/>
  <c r="F39" i="4"/>
  <c r="C44" i="6"/>
  <c r="C56" i="8"/>
  <c r="F43" i="6"/>
  <c r="F55" i="8"/>
  <c r="B40" i="4"/>
  <c r="B44" i="6"/>
  <c r="D40" i="4" l="1"/>
  <c r="F40" i="4" s="1"/>
  <c r="D44" i="6"/>
  <c r="D41" i="3"/>
  <c r="E57" i="8"/>
  <c r="G43" i="6"/>
  <c r="C39" i="5"/>
  <c r="E39" i="5" s="1"/>
  <c r="I55" i="8" s="1"/>
  <c r="F41" i="2"/>
  <c r="B57" i="8" s="1"/>
  <c r="B42" i="2"/>
  <c r="D42" i="2" s="1"/>
  <c r="F44" i="6" l="1"/>
  <c r="O56" i="8"/>
  <c r="C42" i="2"/>
  <c r="E42" i="2" s="1"/>
  <c r="L58" i="8" s="1"/>
  <c r="F56" i="8"/>
  <c r="D55" i="8"/>
  <c r="E43" i="6"/>
  <c r="B40" i="5"/>
  <c r="C41" i="4"/>
  <c r="F41" i="3"/>
  <c r="B41" i="4"/>
  <c r="B45" i="6"/>
  <c r="C40" i="5"/>
  <c r="G44" i="6"/>
  <c r="E58" i="8" l="1"/>
  <c r="F42" i="2"/>
  <c r="B58" i="8" s="1"/>
  <c r="B43" i="2"/>
  <c r="C43" i="2" s="1"/>
  <c r="D42" i="3"/>
  <c r="C42" i="4" s="1"/>
  <c r="E40" i="5"/>
  <c r="D41" i="4"/>
  <c r="C45" i="6"/>
  <c r="D45" i="6" s="1"/>
  <c r="O57" i="8" s="1"/>
  <c r="C57" i="8"/>
  <c r="E41" i="4"/>
  <c r="B46" i="6"/>
  <c r="B42" i="4" l="1"/>
  <c r="D42" i="4" s="1"/>
  <c r="D56" i="8"/>
  <c r="I56" i="8"/>
  <c r="D43" i="2"/>
  <c r="F42" i="3"/>
  <c r="C58" i="8" s="1"/>
  <c r="E44" i="6"/>
  <c r="E43" i="2"/>
  <c r="B41" i="5"/>
  <c r="F41" i="4"/>
  <c r="G45" i="6" s="1"/>
  <c r="F45" i="6"/>
  <c r="F57" i="8"/>
  <c r="B44" i="2" l="1"/>
  <c r="D44" i="2" s="1"/>
  <c r="L59" i="8"/>
  <c r="F43" i="2"/>
  <c r="B59" i="8" s="1"/>
  <c r="E59" i="8"/>
  <c r="D43" i="3"/>
  <c r="C46" i="6"/>
  <c r="D46" i="6" s="1"/>
  <c r="O58" i="8" s="1"/>
  <c r="E42" i="4"/>
  <c r="F42" i="4" s="1"/>
  <c r="G46" i="6" s="1"/>
  <c r="C41" i="5"/>
  <c r="E41" i="5" s="1"/>
  <c r="C44" i="2"/>
  <c r="B47" i="6" l="1"/>
  <c r="B43" i="4"/>
  <c r="D57" i="8"/>
  <c r="I57" i="8"/>
  <c r="C42" i="5"/>
  <c r="E45" i="6"/>
  <c r="B42" i="5"/>
  <c r="C43" i="4"/>
  <c r="D43" i="4" s="1"/>
  <c r="F43" i="3"/>
  <c r="F46" i="6"/>
  <c r="F58" i="8"/>
  <c r="E44" i="2"/>
  <c r="F44" i="2" l="1"/>
  <c r="B60" i="8" s="1"/>
  <c r="L60" i="8"/>
  <c r="E42" i="5"/>
  <c r="B43" i="5" s="1"/>
  <c r="E46" i="6"/>
  <c r="E43" i="4"/>
  <c r="F43" i="4" s="1"/>
  <c r="C47" i="6"/>
  <c r="D47" i="6" s="1"/>
  <c r="O59" i="8" s="1"/>
  <c r="C59" i="8"/>
  <c r="B45" i="2"/>
  <c r="C45" i="2" s="1"/>
  <c r="D44" i="3"/>
  <c r="E60" i="8"/>
  <c r="B48" i="6" l="1"/>
  <c r="B44" i="4"/>
  <c r="D58" i="8"/>
  <c r="I58" i="8"/>
  <c r="G47" i="6"/>
  <c r="C43" i="5"/>
  <c r="E43" i="5" s="1"/>
  <c r="B44" i="5" s="1"/>
  <c r="D45" i="2"/>
  <c r="E45" i="2" s="1"/>
  <c r="L61" i="8" s="1"/>
  <c r="F47" i="6"/>
  <c r="F59" i="8"/>
  <c r="C44" i="4"/>
  <c r="D44" i="4" s="1"/>
  <c r="F44" i="3"/>
  <c r="D59" i="8" l="1"/>
  <c r="I59" i="8"/>
  <c r="E47" i="6"/>
  <c r="D45" i="3"/>
  <c r="E61" i="8"/>
  <c r="C48" i="6"/>
  <c r="D48" i="6" s="1"/>
  <c r="O60" i="8" s="1"/>
  <c r="C60" i="8"/>
  <c r="E44" i="4"/>
  <c r="F44" i="4" s="1"/>
  <c r="B46" i="2"/>
  <c r="C46" i="2" s="1"/>
  <c r="F45" i="2"/>
  <c r="B61" i="8" s="1"/>
  <c r="F48" i="6" l="1"/>
  <c r="F60" i="8"/>
  <c r="C44" i="5"/>
  <c r="E44" i="5" s="1"/>
  <c r="B45" i="5" s="1"/>
  <c r="G48" i="6"/>
  <c r="D46" i="2"/>
  <c r="E46" i="2" s="1"/>
  <c r="F45" i="3"/>
  <c r="C45" i="4"/>
  <c r="B45" i="4"/>
  <c r="B49" i="6"/>
  <c r="F46" i="2" l="1"/>
  <c r="B62" i="8" s="1"/>
  <c r="L62" i="8"/>
  <c r="D60" i="8"/>
  <c r="I60" i="8"/>
  <c r="B47" i="2"/>
  <c r="C47" i="2" s="1"/>
  <c r="C49" i="6"/>
  <c r="D49" i="6" s="1"/>
  <c r="O61" i="8" s="1"/>
  <c r="C61" i="8"/>
  <c r="E45" i="4"/>
  <c r="D46" i="3"/>
  <c r="E62" i="8"/>
  <c r="D45" i="4"/>
  <c r="E48" i="6"/>
  <c r="D47" i="2"/>
  <c r="B50" i="6" l="1"/>
  <c r="B46" i="4"/>
  <c r="E47" i="2"/>
  <c r="L63" i="8" s="1"/>
  <c r="F45" i="4"/>
  <c r="C45" i="5" s="1"/>
  <c r="E45" i="5" s="1"/>
  <c r="C46" i="4"/>
  <c r="F46" i="3"/>
  <c r="F49" i="6"/>
  <c r="F61" i="8"/>
  <c r="B48" i="2"/>
  <c r="F47" i="2"/>
  <c r="B63" i="8" s="1"/>
  <c r="D46" i="4" l="1"/>
  <c r="E63" i="8"/>
  <c r="D47" i="3"/>
  <c r="F47" i="3" s="1"/>
  <c r="C51" i="6" s="1"/>
  <c r="G49" i="6"/>
  <c r="D61" i="8"/>
  <c r="I61" i="8"/>
  <c r="E49" i="6"/>
  <c r="B46" i="5"/>
  <c r="C63" i="8"/>
  <c r="C50" i="6"/>
  <c r="D50" i="6" s="1"/>
  <c r="O62" i="8" s="1"/>
  <c r="C62" i="8"/>
  <c r="E46" i="4"/>
  <c r="B47" i="4"/>
  <c r="B51" i="6"/>
  <c r="D48" i="2"/>
  <c r="C48" i="2"/>
  <c r="C47" i="4" l="1"/>
  <c r="E47" i="4" s="1"/>
  <c r="F46" i="4"/>
  <c r="C46" i="5" s="1"/>
  <c r="E46" i="5" s="1"/>
  <c r="D47" i="4"/>
  <c r="D51" i="6"/>
  <c r="O63" i="8" s="1"/>
  <c r="F50" i="6"/>
  <c r="F62" i="8"/>
  <c r="G50" i="6"/>
  <c r="F47" i="4"/>
  <c r="C47" i="5" s="1"/>
  <c r="E48" i="2"/>
  <c r="L64" i="8" s="1"/>
  <c r="F63" i="8" l="1"/>
  <c r="F51" i="6"/>
  <c r="D62" i="8"/>
  <c r="I62" i="8"/>
  <c r="D48" i="3"/>
  <c r="E64" i="8"/>
  <c r="F48" i="2"/>
  <c r="B64" i="8" s="1"/>
  <c r="B49" i="2"/>
  <c r="C49" i="2" s="1"/>
  <c r="E50" i="6"/>
  <c r="B47" i="5"/>
  <c r="E47" i="5" s="1"/>
  <c r="G51" i="6"/>
  <c r="D63" i="8" l="1"/>
  <c r="I63" i="8"/>
  <c r="B48" i="4"/>
  <c r="D49" i="2"/>
  <c r="E49" i="2" s="1"/>
  <c r="L65" i="8" s="1"/>
  <c r="B52" i="6"/>
  <c r="F48" i="3"/>
  <c r="C48" i="4"/>
  <c r="B48" i="5"/>
  <c r="E51" i="6"/>
  <c r="D48" i="4" l="1"/>
  <c r="F49" i="2"/>
  <c r="B65" i="8" s="1"/>
  <c r="B50" i="2"/>
  <c r="C50" i="2" s="1"/>
  <c r="C52" i="6"/>
  <c r="D52" i="6" s="1"/>
  <c r="O64" i="8" s="1"/>
  <c r="C64" i="8"/>
  <c r="E48" i="4"/>
  <c r="D49" i="3"/>
  <c r="F49" i="3" s="1"/>
  <c r="E65" i="8"/>
  <c r="F48" i="4" l="1"/>
  <c r="B53" i="6"/>
  <c r="B49" i="4"/>
  <c r="D50" i="2"/>
  <c r="E50" i="2" s="1"/>
  <c r="C53" i="6"/>
  <c r="D53" i="6" s="1"/>
  <c r="O65" i="8" s="1"/>
  <c r="C65" i="8"/>
  <c r="C49" i="4"/>
  <c r="C48" i="5"/>
  <c r="E48" i="5" s="1"/>
  <c r="G52" i="6"/>
  <c r="F52" i="6"/>
  <c r="F64" i="8"/>
  <c r="D49" i="4" l="1"/>
  <c r="B51" i="2"/>
  <c r="L66" i="8"/>
  <c r="D64" i="8"/>
  <c r="I64" i="8"/>
  <c r="D50" i="3"/>
  <c r="E66" i="8"/>
  <c r="F50" i="2"/>
  <c r="B66" i="8" s="1"/>
  <c r="E52" i="6"/>
  <c r="E49" i="4"/>
  <c r="F49" i="4" s="1"/>
  <c r="C49" i="5" s="1"/>
  <c r="B49" i="5"/>
  <c r="F53" i="6"/>
  <c r="F65" i="8"/>
  <c r="C51" i="2"/>
  <c r="D51" i="2"/>
  <c r="E49" i="5" l="1"/>
  <c r="E53" i="6" s="1"/>
  <c r="G53" i="6"/>
  <c r="B54" i="6"/>
  <c r="B50" i="4"/>
  <c r="F50" i="3"/>
  <c r="C50" i="4"/>
  <c r="E51" i="2"/>
  <c r="B50" i="5" l="1"/>
  <c r="B52" i="2"/>
  <c r="L67" i="8"/>
  <c r="D65" i="8"/>
  <c r="I65" i="8"/>
  <c r="C54" i="6"/>
  <c r="D54" i="6" s="1"/>
  <c r="O66" i="8" s="1"/>
  <c r="C66" i="8"/>
  <c r="E50" i="4"/>
  <c r="D50" i="4"/>
  <c r="D51" i="3"/>
  <c r="E67" i="8"/>
  <c r="F51" i="2"/>
  <c r="B67" i="8" s="1"/>
  <c r="C52" i="2"/>
  <c r="D52" i="2"/>
  <c r="F50" i="4" l="1"/>
  <c r="F51" i="3"/>
  <c r="C51" i="4"/>
  <c r="F54" i="6"/>
  <c r="F66" i="8"/>
  <c r="B51" i="4"/>
  <c r="D51" i="4" s="1"/>
  <c r="B55" i="6"/>
  <c r="E52" i="2"/>
  <c r="L68" i="8" s="1"/>
  <c r="D52" i="3" l="1"/>
  <c r="C52" i="4" s="1"/>
  <c r="E68" i="8"/>
  <c r="C55" i="6"/>
  <c r="D55" i="6" s="1"/>
  <c r="O67" i="8" s="1"/>
  <c r="C67" i="8"/>
  <c r="E51" i="4"/>
  <c r="F51" i="4" s="1"/>
  <c r="G55" i="6" s="1"/>
  <c r="C50" i="5"/>
  <c r="E50" i="5" s="1"/>
  <c r="I66" i="8" s="1"/>
  <c r="G54" i="6"/>
  <c r="B53" i="2"/>
  <c r="D53" i="2" s="1"/>
  <c r="F52" i="2"/>
  <c r="B68" i="8" s="1"/>
  <c r="F52" i="3" l="1"/>
  <c r="E52" i="4"/>
  <c r="F55" i="6"/>
  <c r="F67" i="8"/>
  <c r="C53" i="2"/>
  <c r="E53" i="2" s="1"/>
  <c r="L69" i="8" s="1"/>
  <c r="D66" i="8"/>
  <c r="B51" i="5"/>
  <c r="E54" i="6"/>
  <c r="C51" i="5"/>
  <c r="C56" i="6"/>
  <c r="C68" i="8"/>
  <c r="B52" i="4"/>
  <c r="D52" i="4" s="1"/>
  <c r="B56" i="6"/>
  <c r="F52" i="4" l="1"/>
  <c r="D56" i="6"/>
  <c r="O68" i="8" s="1"/>
  <c r="F56" i="6"/>
  <c r="D53" i="3"/>
  <c r="F53" i="3" s="1"/>
  <c r="E69" i="8"/>
  <c r="E51" i="5"/>
  <c r="I67" i="8" s="1"/>
  <c r="B54" i="2"/>
  <c r="D54" i="2" s="1"/>
  <c r="C52" i="5"/>
  <c r="G56" i="6"/>
  <c r="F53" i="2"/>
  <c r="B69" i="8" s="1"/>
  <c r="F68" i="8" l="1"/>
  <c r="C54" i="2"/>
  <c r="C53" i="4"/>
  <c r="E53" i="4" s="1"/>
  <c r="C57" i="6"/>
  <c r="C69" i="8"/>
  <c r="D67" i="8"/>
  <c r="E55" i="6"/>
  <c r="B52" i="5"/>
  <c r="E52" i="5" s="1"/>
  <c r="I68" i="8" s="1"/>
  <c r="B53" i="4"/>
  <c r="B57" i="6"/>
  <c r="E54" i="2"/>
  <c r="L70" i="8" s="1"/>
  <c r="D53" i="4" l="1"/>
  <c r="D57" i="6"/>
  <c r="O69" i="8" s="1"/>
  <c r="D68" i="8"/>
  <c r="B53" i="5"/>
  <c r="E56" i="6"/>
  <c r="D54" i="3"/>
  <c r="C54" i="4" s="1"/>
  <c r="E70" i="8"/>
  <c r="F53" i="4"/>
  <c r="B55" i="2"/>
  <c r="C55" i="2" s="1"/>
  <c r="F54" i="2"/>
  <c r="B70" i="8" s="1"/>
  <c r="F69" i="8" l="1"/>
  <c r="F57" i="6"/>
  <c r="D55" i="2"/>
  <c r="E55" i="2" s="1"/>
  <c r="F54" i="3"/>
  <c r="C58" i="6" s="1"/>
  <c r="B54" i="4"/>
  <c r="D54" i="4" s="1"/>
  <c r="B58" i="6"/>
  <c r="C53" i="5"/>
  <c r="E53" i="5" s="1"/>
  <c r="G57" i="6"/>
  <c r="E71" i="8" l="1"/>
  <c r="B56" i="2"/>
  <c r="D56" i="2" s="1"/>
  <c r="E54" i="4"/>
  <c r="F54" i="4" s="1"/>
  <c r="G58" i="6" s="1"/>
  <c r="C70" i="8"/>
  <c r="D55" i="3"/>
  <c r="F55" i="3" s="1"/>
  <c r="C59" i="6" s="1"/>
  <c r="L71" i="8"/>
  <c r="D69" i="8"/>
  <c r="I69" i="8"/>
  <c r="F55" i="2"/>
  <c r="B71" i="8" s="1"/>
  <c r="D58" i="6"/>
  <c r="B54" i="5"/>
  <c r="E57" i="6"/>
  <c r="C56" i="2" l="1"/>
  <c r="C55" i="4"/>
  <c r="E55" i="4" s="1"/>
  <c r="F70" i="8"/>
  <c r="O70" i="8"/>
  <c r="B59" i="6"/>
  <c r="D59" i="6" s="1"/>
  <c r="B55" i="4"/>
  <c r="F58" i="6"/>
  <c r="C71" i="8"/>
  <c r="C54" i="5"/>
  <c r="E54" i="5" s="1"/>
  <c r="E56" i="2"/>
  <c r="D55" i="4" l="1"/>
  <c r="F59" i="6"/>
  <c r="O71" i="8"/>
  <c r="F55" i="4"/>
  <c r="C55" i="5" s="1"/>
  <c r="B57" i="2"/>
  <c r="C57" i="2" s="1"/>
  <c r="L72" i="8"/>
  <c r="F71" i="8"/>
  <c r="D70" i="8"/>
  <c r="I70" i="8"/>
  <c r="F56" i="2"/>
  <c r="B72" i="8" s="1"/>
  <c r="D56" i="3"/>
  <c r="E72" i="8"/>
  <c r="B55" i="5"/>
  <c r="E58" i="6"/>
  <c r="D57" i="2" l="1"/>
  <c r="G59" i="6"/>
  <c r="B60" i="6"/>
  <c r="B56" i="4"/>
  <c r="E55" i="5"/>
  <c r="B56" i="5" s="1"/>
  <c r="F56" i="3"/>
  <c r="C56" i="4"/>
  <c r="E59" i="6"/>
  <c r="E57" i="2"/>
  <c r="D56" i="4" l="1"/>
  <c r="B58" i="2"/>
  <c r="D58" i="2" s="1"/>
  <c r="L73" i="8"/>
  <c r="D71" i="8"/>
  <c r="I71" i="8"/>
  <c r="C60" i="6"/>
  <c r="D60" i="6" s="1"/>
  <c r="O72" i="8" s="1"/>
  <c r="C72" i="8"/>
  <c r="E56" i="4"/>
  <c r="D57" i="3"/>
  <c r="C57" i="4" s="1"/>
  <c r="E73" i="8"/>
  <c r="F57" i="2"/>
  <c r="B73" i="8" s="1"/>
  <c r="F56" i="4" l="1"/>
  <c r="C58" i="2"/>
  <c r="E58" i="2" s="1"/>
  <c r="F57" i="3"/>
  <c r="C61" i="6"/>
  <c r="C73" i="8"/>
  <c r="G60" i="6"/>
  <c r="C56" i="5"/>
  <c r="E56" i="5" s="1"/>
  <c r="E57" i="4"/>
  <c r="F60" i="6"/>
  <c r="F72" i="8"/>
  <c r="B57" i="4"/>
  <c r="D57" i="4" s="1"/>
  <c r="B61" i="6"/>
  <c r="L74" i="8" l="1"/>
  <c r="B59" i="2"/>
  <c r="D59" i="2" s="1"/>
  <c r="F58" i="2"/>
  <c r="B74" i="8" s="1"/>
  <c r="E74" i="8"/>
  <c r="D58" i="3"/>
  <c r="C58" i="4" s="1"/>
  <c r="D72" i="8"/>
  <c r="I72" i="8"/>
  <c r="F58" i="3"/>
  <c r="C74" i="8" s="1"/>
  <c r="D61" i="6"/>
  <c r="E60" i="6"/>
  <c r="F57" i="4"/>
  <c r="G61" i="6" s="1"/>
  <c r="B57" i="5"/>
  <c r="B58" i="4"/>
  <c r="D58" i="4" s="1"/>
  <c r="B62" i="6"/>
  <c r="C59" i="2" l="1"/>
  <c r="C62" i="6"/>
  <c r="F61" i="6"/>
  <c r="O73" i="8"/>
  <c r="E58" i="4"/>
  <c r="F58" i="4" s="1"/>
  <c r="F73" i="8"/>
  <c r="D62" i="6"/>
  <c r="F62" i="6" s="1"/>
  <c r="C57" i="5"/>
  <c r="E57" i="5" s="1"/>
  <c r="E59" i="2"/>
  <c r="E75" i="8" s="1"/>
  <c r="F74" i="8" l="1"/>
  <c r="O74" i="8"/>
  <c r="B60" i="2"/>
  <c r="L75" i="8"/>
  <c r="D59" i="3"/>
  <c r="F59" i="3" s="1"/>
  <c r="C63" i="6" s="1"/>
  <c r="D73" i="8"/>
  <c r="I73" i="8"/>
  <c r="F59" i="2"/>
  <c r="B75" i="8" s="1"/>
  <c r="E61" i="6"/>
  <c r="B58" i="5"/>
  <c r="C58" i="5"/>
  <c r="G62" i="6"/>
  <c r="D60" i="2"/>
  <c r="C60" i="2"/>
  <c r="E58" i="5" l="1"/>
  <c r="D74" i="8" s="1"/>
  <c r="C75" i="8"/>
  <c r="C59" i="4"/>
  <c r="E59" i="4" s="1"/>
  <c r="B63" i="6"/>
  <c r="B59" i="4"/>
  <c r="D59" i="4" s="1"/>
  <c r="F59" i="4" s="1"/>
  <c r="D63" i="6"/>
  <c r="E60" i="2"/>
  <c r="L76" i="8" s="1"/>
  <c r="E62" i="6" l="1"/>
  <c r="B59" i="5"/>
  <c r="I74" i="8"/>
  <c r="F63" i="6"/>
  <c r="O75" i="8"/>
  <c r="G63" i="6"/>
  <c r="C59" i="5"/>
  <c r="F75" i="8"/>
  <c r="D60" i="3"/>
  <c r="E76" i="8"/>
  <c r="F60" i="2"/>
  <c r="B76" i="8" s="1"/>
  <c r="B61" i="2"/>
  <c r="D61" i="2" s="1"/>
  <c r="E59" i="5" l="1"/>
  <c r="D75" i="8"/>
  <c r="I75" i="8"/>
  <c r="B64" i="6"/>
  <c r="B60" i="4"/>
  <c r="C61" i="2"/>
  <c r="E61" i="2" s="1"/>
  <c r="L77" i="8" s="1"/>
  <c r="C60" i="4"/>
  <c r="F60" i="3"/>
  <c r="B60" i="5"/>
  <c r="E63" i="6"/>
  <c r="D60" i="4" l="1"/>
  <c r="D61" i="3"/>
  <c r="F61" i="3" s="1"/>
  <c r="C77" i="8" s="1"/>
  <c r="E77" i="8"/>
  <c r="C64" i="6"/>
  <c r="D64" i="6" s="1"/>
  <c r="O76" i="8" s="1"/>
  <c r="C76" i="8"/>
  <c r="E60" i="4"/>
  <c r="B62" i="2"/>
  <c r="D62" i="2" s="1"/>
  <c r="F61" i="2"/>
  <c r="B77" i="8" s="1"/>
  <c r="C61" i="4" l="1"/>
  <c r="E61" i="4" s="1"/>
  <c r="C65" i="6"/>
  <c r="F60" i="4"/>
  <c r="C62" i="2"/>
  <c r="E62" i="2" s="1"/>
  <c r="L78" i="8" s="1"/>
  <c r="F64" i="6"/>
  <c r="F76" i="8"/>
  <c r="G64" i="6"/>
  <c r="C60" i="5"/>
  <c r="E60" i="5" s="1"/>
  <c r="B61" i="4"/>
  <c r="D61" i="4" s="1"/>
  <c r="F61" i="4" s="1"/>
  <c r="B65" i="6"/>
  <c r="D65" i="6" s="1"/>
  <c r="O77" i="8" s="1"/>
  <c r="D76" i="8" l="1"/>
  <c r="I76" i="8"/>
  <c r="B61" i="5"/>
  <c r="F65" i="6"/>
  <c r="F77" i="8"/>
  <c r="D62" i="3"/>
  <c r="E78" i="8"/>
  <c r="E64" i="6"/>
  <c r="B63" i="2"/>
  <c r="D63" i="2" s="1"/>
  <c r="F62" i="2"/>
  <c r="B78" i="8" s="1"/>
  <c r="C61" i="5"/>
  <c r="G65" i="6"/>
  <c r="E61" i="5" l="1"/>
  <c r="I77" i="8" s="1"/>
  <c r="D77" i="8"/>
  <c r="C63" i="2"/>
  <c r="E63" i="2" s="1"/>
  <c r="L79" i="8" s="1"/>
  <c r="F62" i="3"/>
  <c r="C62" i="4"/>
  <c r="B62" i="4"/>
  <c r="B66" i="6"/>
  <c r="E65" i="6" l="1"/>
  <c r="B62" i="5"/>
  <c r="D63" i="3"/>
  <c r="E79" i="8"/>
  <c r="D62" i="4"/>
  <c r="C66" i="6"/>
  <c r="D66" i="6" s="1"/>
  <c r="O78" i="8" s="1"/>
  <c r="C78" i="8"/>
  <c r="E62" i="4"/>
  <c r="F63" i="2"/>
  <c r="B79" i="8" s="1"/>
  <c r="B64" i="2"/>
  <c r="D64" i="2" s="1"/>
  <c r="F62" i="4" l="1"/>
  <c r="G66" i="6" s="1"/>
  <c r="C64" i="2"/>
  <c r="F66" i="6"/>
  <c r="F78" i="8"/>
  <c r="C63" i="4"/>
  <c r="F63" i="3"/>
  <c r="E64" i="2"/>
  <c r="B63" i="4"/>
  <c r="B67" i="6"/>
  <c r="C62" i="5" l="1"/>
  <c r="E62" i="5" s="1"/>
  <c r="D78" i="8" s="1"/>
  <c r="E80" i="8"/>
  <c r="L80" i="8"/>
  <c r="D64" i="3"/>
  <c r="C64" i="4" s="1"/>
  <c r="D63" i="4"/>
  <c r="C67" i="6"/>
  <c r="D67" i="6" s="1"/>
  <c r="O79" i="8" s="1"/>
  <c r="C79" i="8"/>
  <c r="E63" i="4"/>
  <c r="F64" i="2"/>
  <c r="B2" i="7" s="1"/>
  <c r="B4" i="7" s="1"/>
  <c r="B63" i="5" l="1"/>
  <c r="I78" i="8"/>
  <c r="E66" i="6"/>
  <c r="F64" i="3"/>
  <c r="E64" i="4" s="1"/>
  <c r="F67" i="6"/>
  <c r="F79" i="8"/>
  <c r="B68" i="6"/>
  <c r="B80" i="8"/>
  <c r="F63" i="4"/>
  <c r="B64" i="4"/>
  <c r="D64" i="4" s="1"/>
  <c r="C80" i="8" l="1"/>
  <c r="C68" i="6"/>
  <c r="D68" i="6"/>
  <c r="O80" i="8" s="1"/>
  <c r="G67" i="6"/>
  <c r="C63" i="5"/>
  <c r="E63" i="5" s="1"/>
  <c r="I79" i="8" s="1"/>
  <c r="F64" i="4"/>
  <c r="C64" i="5" s="1"/>
  <c r="G68" i="6" l="1"/>
  <c r="B4" i="6" s="1" a="1"/>
  <c r="B4" i="6" s="1"/>
  <c r="D79" i="8"/>
  <c r="B64" i="5"/>
  <c r="E64" i="5" s="1"/>
  <c r="I80" i="8" s="1"/>
  <c r="E67" i="6"/>
  <c r="F68" i="6"/>
  <c r="F80" i="8"/>
  <c r="E68" i="6" l="1"/>
  <c r="D80" i="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<sst xmlns="http://schemas.openxmlformats.org/spreadsheetml/2006/main" count="363" uniqueCount="191">
  <si>
    <t>Startup Financial Model</t>
  </si>
  <si>
    <t>Blue cells are editable inputs; every other sheet links here.</t>
  </si>
  <si>
    <t>General</t>
  </si>
  <si>
    <t>Company Name</t>
  </si>
  <si>
    <t>Enter Company Name</t>
  </si>
  <si>
    <t>Text</t>
  </si>
  <si>
    <t>Model Start Year</t>
  </si>
  <si>
    <t>Year</t>
  </si>
  <si>
    <t>Forecast Length (Years)</t>
  </si>
  <si>
    <t>Years</t>
  </si>
  <si>
    <t>Revenue Drivers</t>
  </si>
  <si>
    <t>Starting Customers</t>
  </si>
  <si>
    <t>Customers</t>
  </si>
  <si>
    <t>Monthly Customer Growth Rate</t>
  </si>
  <si>
    <t>%</t>
  </si>
  <si>
    <t>Average Revenue Per Customer (ARPU)</t>
  </si>
  <si>
    <t>$/customer/month</t>
  </si>
  <si>
    <t>Churn Rate</t>
  </si>
  <si>
    <t>Cost Drivers</t>
  </si>
  <si>
    <t>Cost of Service per Customer</t>
  </si>
  <si>
    <t>Monthly Marketing Spend</t>
  </si>
  <si>
    <t>$/month</t>
  </si>
  <si>
    <t>Monthly Salaries</t>
  </si>
  <si>
    <t>Monthly Operating Expenses</t>
  </si>
  <si>
    <t>Funding</t>
  </si>
  <si>
    <t>Starting Cash Balance</t>
  </si>
  <si>
    <t>$</t>
  </si>
  <si>
    <t>Funding Raised</t>
  </si>
  <si>
    <t>Date of Funding</t>
  </si>
  <si>
    <t>Date</t>
  </si>
  <si>
    <t>Valuation Inputs</t>
  </si>
  <si>
    <t>Target Return Multiple</t>
  </si>
  <si>
    <t>x</t>
  </si>
  <si>
    <t>Exit Revenue Multiple</t>
  </si>
  <si>
    <t>Month</t>
  </si>
  <si>
    <t>New Customers</t>
  </si>
  <si>
    <t>Churned Customers</t>
  </si>
  <si>
    <t>Ending Customers</t>
  </si>
  <si>
    <t>Revenue</t>
  </si>
  <si>
    <t>Marketing</t>
  </si>
  <si>
    <t>Salaries</t>
  </si>
  <si>
    <t>Cost of Service</t>
  </si>
  <si>
    <t>Operating Expenses</t>
  </si>
  <si>
    <t>Total Expenses</t>
  </si>
  <si>
    <t>COGS</t>
  </si>
  <si>
    <t>Gross Profit</t>
  </si>
  <si>
    <t>Net Income</t>
  </si>
  <si>
    <t>Beginning Cash</t>
  </si>
  <si>
    <t>Ending Cash</t>
  </si>
  <si>
    <t>Burn Rate</t>
  </si>
  <si>
    <t>Runway (Months)</t>
  </si>
  <si>
    <t>Break Even Month</t>
  </si>
  <si>
    <t>Year 5 Revenue</t>
  </si>
  <si>
    <t>Projected Exit Value</t>
  </si>
  <si>
    <t>Post Money Valuation</t>
  </si>
  <si>
    <t>Investor Ownership</t>
  </si>
  <si>
    <t>Founder Ownership</t>
  </si>
  <si>
    <t>MRR</t>
  </si>
  <si>
    <t>ARR</t>
  </si>
  <si>
    <t>Cash Runway</t>
  </si>
  <si>
    <t>LTV</t>
  </si>
  <si>
    <t>CAC</t>
  </si>
  <si>
    <t>LTV/CAC Ratio</t>
  </si>
  <si>
    <t>Live dashboard — KPIs and charts update automatically from Inputs &amp; Assumptions.</t>
  </si>
  <si>
    <t>Term</t>
  </si>
  <si>
    <t>Definition</t>
  </si>
  <si>
    <t>Startup name shown in model titles and dashboard headings.</t>
  </si>
  <si>
    <t>First year of the monthly forecast timeline.</t>
  </si>
  <si>
    <t>Starting point for the customer roll-forward.</t>
  </si>
  <si>
    <t>Average revenue per customer per month.</t>
  </si>
  <si>
    <t>Ending customers multiplied by ARPU drives revenue.</t>
  </si>
  <si>
    <t>Expected monthly customer loss rate.</t>
  </si>
  <si>
    <t>Cash available when the forecast begins.</t>
  </si>
  <si>
    <t>Seeds beginning cash in month one.</t>
  </si>
  <si>
    <t>New capital injected by investors.</t>
  </si>
  <si>
    <t>Controls timing of funding in cash flow.</t>
  </si>
  <si>
    <t>Investor target return on invested capital.</t>
  </si>
  <si>
    <t>Used to back into implied post-money valuation.</t>
  </si>
  <si>
    <t>Revenue multiple applied at the end of Year 5.</t>
  </si>
  <si>
    <t>Monthly forecast period.</t>
  </si>
  <si>
    <t>Beginning customers for the month.</t>
  </si>
  <si>
    <t>Month 1 uses starting customers; later months use prior ending customers.</t>
  </si>
  <si>
    <t>Customers added during the month.</t>
  </si>
  <si>
    <t>Beginning customers × growth rate.</t>
  </si>
  <si>
    <t>Customers lost during the month.</t>
  </si>
  <si>
    <t>Beginning customers × churn rate.</t>
  </si>
  <si>
    <t>Active customers after adds and churn.</t>
  </si>
  <si>
    <t>Beginning customers + new customers - churned customers.</t>
  </si>
  <si>
    <t>Monthly recurring revenue forecast.</t>
  </si>
  <si>
    <t>Ending customers × ARPU.</t>
  </si>
  <si>
    <t>Linked from the revenue forecast timeline.</t>
  </si>
  <si>
    <t>Monthly go-to-market and acquisition spend.</t>
  </si>
  <si>
    <t>Monthly payroll expense.</t>
  </si>
  <si>
    <t>Ending customers × cost of service per customer.</t>
  </si>
  <si>
    <t>Other recurring overhead costs.</t>
  </si>
  <si>
    <t>Total monthly operating cost load.</t>
  </si>
  <si>
    <t>Marketing + salaries + cost of service + operating expenses.</t>
  </si>
  <si>
    <t>Monthly sales generated by active customers.</t>
  </si>
  <si>
    <t>Direct cost to serve customers.</t>
  </si>
  <si>
    <t>Profit after direct service costs.</t>
  </si>
  <si>
    <t>Revenue - COGS.</t>
  </si>
  <si>
    <t>Indirect operating costs excluding COGS.</t>
  </si>
  <si>
    <t>Total expenses - COGS.</t>
  </si>
  <si>
    <t>Gross profit - operating expenses.</t>
  </si>
  <si>
    <t>Linked from the income statement timeline.</t>
  </si>
  <si>
    <t>Cash available at the start of the month.</t>
  </si>
  <si>
    <t>Month 1 uses starting cash; later months use prior ending cash.</t>
  </si>
  <si>
    <t>Monthly profit or loss.</t>
  </si>
  <si>
    <t>Investor cash injected into the business.</t>
  </si>
  <si>
    <t>Closing cash balance for the month.</t>
  </si>
  <si>
    <t>Beginning cash + net income + funding.</t>
  </si>
  <si>
    <t>Total expenses - revenue.</t>
  </si>
  <si>
    <t>Estimated months of cash remaining.</t>
  </si>
  <si>
    <t>Ending cash / burn rate when burn is positive.</t>
  </si>
  <si>
    <t>First month net income turns positive.</t>
  </si>
  <si>
    <t>Pulled from the income statement forecast.</t>
  </si>
  <si>
    <t>Monthly revenue used in the runway view.</t>
  </si>
  <si>
    <t>Linked from revenue forecast.</t>
  </si>
  <si>
    <t>Monthly expense base used in the runway view.</t>
  </si>
  <si>
    <t>Linked from expense forecast.</t>
  </si>
  <si>
    <t>Monthly closing cash balance.</t>
  </si>
  <si>
    <t>Linked from cash flow forecast.</t>
  </si>
  <si>
    <t>Linked from income statement.</t>
  </si>
  <si>
    <t>Total revenue in the final 12 forecast months.</t>
  </si>
  <si>
    <t>Sum of the last 12 monthly revenue values.</t>
  </si>
  <si>
    <t>Revenue multiple applied at exit.</t>
  </si>
  <si>
    <t>Input assumption from the inputs tab.</t>
  </si>
  <si>
    <t>Estimated value of the company at exit.</t>
  </si>
  <si>
    <t>Year 5 revenue × exit revenue multiple.</t>
  </si>
  <si>
    <t>Return target required by investors.</t>
  </si>
  <si>
    <t>Implied valuation after the investment.</t>
  </si>
  <si>
    <t>Projected exit value / target return multiple.</t>
  </si>
  <si>
    <t>Capital invested by outside investors.</t>
  </si>
  <si>
    <t>Linked from inputs.</t>
  </si>
  <si>
    <t>Ownership needed for investors to hit target returns.</t>
  </si>
  <si>
    <t>Residual ownership for founders and existing holders.</t>
  </si>
  <si>
    <t>1 - investor ownership.</t>
  </si>
  <si>
    <t>Monthly recurring revenue.</t>
  </si>
  <si>
    <t>Annual recurring revenue.</t>
  </si>
  <si>
    <t>MRR × 12.</t>
  </si>
  <si>
    <t>Monthly operating cash burn.</t>
  </si>
  <si>
    <t>Months of cash remaining at current burn.</t>
  </si>
  <si>
    <t>Ending cash / burn rate when positive.</t>
  </si>
  <si>
    <t>Estimated lifetime value per customer.</t>
  </si>
  <si>
    <t>ARPU / churn rate.</t>
  </si>
  <si>
    <t>Estimated cost to acquire one new customer.</t>
  </si>
  <si>
    <t>Marketing spend / new customers.</t>
  </si>
  <si>
    <t>Unit economics efficiency metric.</t>
  </si>
  <si>
    <t>LTV / CAC.</t>
  </si>
  <si>
    <t>Charts</t>
  </si>
  <si>
    <t>Visual trend view of revenue, expenses, cash, customers, and burn.</t>
  </si>
  <si>
    <t>All charts update automatically from linked forecast data.</t>
  </si>
  <si>
    <t>Glossary &amp; Definitions</t>
  </si>
  <si>
    <t>Click any linked term in the model to jump here.</t>
  </si>
  <si>
    <t>Section</t>
  </si>
  <si>
    <t>Formula / Use</t>
  </si>
  <si>
    <t>Inputs &amp; Assumptions</t>
  </si>
  <si>
    <t>Text field used for presentation only.</t>
  </si>
  <si>
    <t>Drives the first month shown across the model.</t>
  </si>
  <si>
    <t>Forecast Length</t>
  </si>
  <si>
    <t>Number of forecast years included.</t>
  </si>
  <si>
    <t>Current model runs for 5 years / 60 months.</t>
  </si>
  <si>
    <t>Opening active customers at the start of the forecast.</t>
  </si>
  <si>
    <t>Expected monthly customer additions as a percent of beginning customers.</t>
  </si>
  <si>
    <t>Used to calculate new customers.</t>
  </si>
  <si>
    <t>ARPU</t>
  </si>
  <si>
    <t>Used to calculate churned customers.</t>
  </si>
  <si>
    <t>Monthly direct cost to serve one customer.</t>
  </si>
  <si>
    <t>Ending customers multiplied by this amount drives service cost.</t>
  </si>
  <si>
    <t>Recurring marketing and customer acquisition spend.</t>
  </si>
  <si>
    <t>Feeds total expenses and CAC.</t>
  </si>
  <si>
    <t>Recurring payroll expense each month.</t>
  </si>
  <si>
    <t>Included in operating expenses.</t>
  </si>
  <si>
    <t>Other recurring overhead such as rent, software, and admin.</t>
  </si>
  <si>
    <t>Included in total expenses.</t>
  </si>
  <si>
    <t>Added to cash in the funding month.</t>
  </si>
  <si>
    <t>Expected close date for the raise.</t>
  </si>
  <si>
    <t>Used to estimate exit value.</t>
  </si>
  <si>
    <t>Revenue Forecast</t>
  </si>
  <si>
    <t>Built from model start year and forecast length.</t>
  </si>
  <si>
    <t>Expense Forecast</t>
  </si>
  <si>
    <t>Variable cost to serve customers.</t>
  </si>
  <si>
    <t>Income Statement</t>
  </si>
  <si>
    <t>Linked from cost of service.</t>
  </si>
  <si>
    <t>Monthly profit or loss after operating costs.</t>
  </si>
  <si>
    <t>Cash Flow Forecast</t>
  </si>
  <si>
    <t>Appears only in the funding month.</t>
  </si>
  <si>
    <t>Runway Analysis</t>
  </si>
  <si>
    <t>Valuation Model</t>
  </si>
  <si>
    <t>Funding raised / post-money valuation.</t>
  </si>
  <si>
    <t>KPI Dashboard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</si>
</sst>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"/>
    <numFmt numFmtId="165" formatCode="0.0"/>
    <numFmt numFmtId="166" formatCode="0.0\x"/>
    <numFmt numFmtId="167" formatCode="0.0%"/>
    <numFmt numFmtId="168" formatCode="#,##0;[Red]\(#,##0\)"/>
    <numFmt numFmtId="169" formatCode="&quot;$&quot;#,##0;[Red]\(&quot;$&quot;#,##0\)"/>
  </numFmts>
  <fonts count="24" x14ac:knownFonts="1">
    <font>
      <sz val="12"/>
      <color theme="1"/>
      <name val="Aptos Narrow"/>
      <family val="2"/>
      <scheme val="minor"/>
    </font>
    <font>
      <u/>
      <sz val="12"/>
      <color theme="10"/>
      <name val="Aptos Narrow"/>
      <family val="2"/>
      <scheme val="minor"/>
    </font>
    <font>
      <b/>
      <sz val="11"/>
      <color rgb="FF000000"/>
      <name val="Calibri"/>
      <family val="2"/>
    </font>
    <font>
      <b/>
      <sz val="16"/>
      <color rgb="FFFFFFFF"/>
      <name val="Calibri"/>
      <family val="2"/>
    </font>
    <font>
      <i/>
      <sz val="10"/>
      <color rgb="FF666666"/>
      <name val="Calibri"/>
      <family val="2"/>
    </font>
    <font>
      <b/>
      <sz val="11"/>
      <color rgb="FFFFFFFF"/>
      <name val="Calibri"/>
      <family val="2"/>
    </font>
    <font>
      <sz val="10"/>
      <color rgb="FF222222"/>
      <name val="Calibri"/>
      <family val="2"/>
    </font>
    <font>
      <b/>
      <sz val="10"/>
      <color rgb="FF222222"/>
      <name val="Calibri"/>
      <family val="2"/>
    </font>
    <font>
      <b/>
      <sz val="16"/>
      <color rgb="FFFFFFFF"/>
      <name val="Times New Roman"/>
      <family val="1"/>
    </font>
    <font>
      <sz val="12"/>
      <color theme="1"/>
      <name val="Times New Roman"/>
      <family val="1"/>
    </font>
    <font>
      <i/>
      <sz val="10"/>
      <color rgb="FF666666"/>
      <name val="Times New Roman"/>
      <family val="1"/>
    </font>
    <font>
      <b/>
      <sz val="11"/>
      <color rgb="FF000000"/>
      <name val="Times New Roman"/>
      <family val="1"/>
    </font>
    <font>
      <u/>
      <sz val="12"/>
      <color rgb="FF222222"/>
      <name val="Times New Roman"/>
      <family val="1"/>
    </font>
    <font>
      <b/>
      <sz val="11"/>
      <color rgb="FF0070C0"/>
      <name val="Times New Roman"/>
      <family val="1"/>
    </font>
    <font>
      <i/>
      <sz val="10"/>
      <color rgb="FF7F7F7F"/>
      <name val="Times New Roman"/>
      <family val="1"/>
    </font>
    <font>
      <b/>
      <sz val="15"/>
      <color rgb="FFFFFFFF"/>
      <name val="Times New Roman"/>
      <family val="1"/>
    </font>
    <font>
      <b/>
      <u/>
      <sz val="12"/>
      <color rgb="FFFFFFFF"/>
      <name val="Times New Roman"/>
      <family val="1"/>
    </font>
    <font>
      <sz val="11"/>
      <color rgb="FF222222"/>
      <name val="Times New Roman"/>
      <family val="1"/>
    </font>
    <font>
      <b/>
      <sz val="11"/>
      <color rgb="FF222222"/>
      <name val="Times New Roman"/>
      <family val="1"/>
    </font>
    <font>
      <b/>
      <sz val="12"/>
      <color rgb="FF000000"/>
      <name val="Times New Roman"/>
      <family val="1"/>
    </font>
    <font>
      <b/>
      <u/>
      <sz val="12"/>
      <color rgb="FF222222"/>
      <name val="Times New Roman"/>
      <family val="1"/>
    </font>
    <font>
      <b/>
      <sz val="13"/>
      <color rgb="FF000000"/>
      <name val="Times New Roman"/>
      <family val="1"/>
    </font>
    <font>
      <b/>
      <sz val="10"/>
      <color rgb="FFFFFFFF"/>
      <name val="Times New Roman"/>
      <family val="1"/>
    </font>
    <font>
      <sz val="9"/>
      <color rgb="FF666666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rgb="FF1D2330"/>
        <bgColor indexed="64"/>
      </patternFill>
    </fill>
    <fill>
      <patternFill patternType="solid">
        <fgColor rgb="FFF7F8FA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rgb="FFEAF3FF"/>
        <bgColor indexed="64"/>
      </patternFill>
    </fill>
    <fill>
      <patternFill patternType="solid">
        <fgColor rgb="FF44546A"/>
        <bgColor indexed="64"/>
      </patternFill>
    </fill>
    <fill>
      <patternFill patternType="solid">
        <fgColor rgb="FFF3F4F6"/>
        <bgColor indexed="64"/>
      </patternFill>
    </fill>
  </fills>
  <borders count="57">
    <border>
      <left/>
      <right/>
      <top/>
      <bottom/>
      <diagonal/>
    </border>
    <border>
      <left/>
      <right/>
      <top/>
      <bottom style="thick">
        <color rgb="FF1D2330"/>
      </bottom>
      <diagonal/>
    </border>
    <border>
      <left/>
      <right/>
      <top/>
      <bottom style="thin">
        <color rgb="FFD0D7DE"/>
      </bottom>
      <diagonal/>
    </border>
    <border>
      <left style="thin">
        <color rgb="FFD0D7DE"/>
      </left>
      <right/>
      <top/>
      <bottom/>
      <diagonal/>
    </border>
    <border>
      <left/>
      <right/>
      <top style="thick">
        <color rgb="FF1D2330"/>
      </top>
      <bottom/>
      <diagonal/>
    </border>
    <border>
      <left/>
      <right style="thin">
        <color rgb="FFD0D7DE"/>
      </right>
      <top/>
      <bottom/>
      <diagonal/>
    </border>
    <border>
      <left/>
      <right style="thin">
        <color rgb="FFD0D7DE"/>
      </right>
      <top/>
      <bottom style="thin">
        <color rgb="FFD0D7DE"/>
      </bottom>
      <diagonal/>
    </border>
    <border>
      <left/>
      <right/>
      <top style="thick">
        <color rgb="FF1D2330"/>
      </top>
      <bottom style="thin">
        <color rgb="FFD9D9D9"/>
      </bottom>
      <diagonal/>
    </border>
    <border>
      <left/>
      <right/>
      <top style="thin">
        <color rgb="FFB4C6E7"/>
      </top>
      <bottom style="thin">
        <color rgb="FFB4C6E7"/>
      </bottom>
      <diagonal/>
    </border>
    <border>
      <left style="thin">
        <color rgb="FFB4C6E7"/>
      </left>
      <right/>
      <top style="thin">
        <color rgb="FFB4C6E7"/>
      </top>
      <bottom style="thin">
        <color rgb="FFB4C6E7"/>
      </bottom>
      <diagonal/>
    </border>
    <border>
      <left/>
      <right style="thin">
        <color rgb="FFB4C6E7"/>
      </right>
      <top style="thin">
        <color rgb="FFB4C6E7"/>
      </top>
      <bottom style="thin">
        <color rgb="FFB4C6E7"/>
      </bottom>
      <diagonal/>
    </border>
    <border>
      <left style="thin">
        <color rgb="FFB4C6E7"/>
      </left>
      <right/>
      <top style="thin">
        <color rgb="FFB4C6E7"/>
      </top>
      <bottom/>
      <diagonal/>
    </border>
    <border>
      <left style="thin">
        <color rgb="FFD9D9D9"/>
      </left>
      <right style="thin">
        <color rgb="FFD9D9D9"/>
      </right>
      <top style="thin">
        <color rgb="FFB4C6E7"/>
      </top>
      <bottom/>
      <diagonal/>
    </border>
    <border>
      <left style="thin">
        <color rgb="FFD9D9D9"/>
      </left>
      <right style="thin">
        <color rgb="FFD9D9D9"/>
      </right>
      <top/>
      <bottom/>
      <diagonal/>
    </border>
    <border>
      <left style="thin">
        <color rgb="FFD9D9D9"/>
      </left>
      <right style="thin">
        <color rgb="FFD9D9D9"/>
      </right>
      <top/>
      <bottom style="thin">
        <color rgb="FFD9D9D9"/>
      </bottom>
      <diagonal/>
    </border>
    <border>
      <left/>
      <right style="thin">
        <color rgb="FFB4C6E7"/>
      </right>
      <top style="thin">
        <color rgb="FFB4C6E7"/>
      </top>
      <bottom/>
      <diagonal/>
    </border>
    <border>
      <left style="thin">
        <color rgb="FFD9D9D9"/>
      </left>
      <right/>
      <top style="thin">
        <color rgb="FFB4C6E7"/>
      </top>
      <bottom/>
      <diagonal/>
    </border>
    <border>
      <left style="thin">
        <color rgb="FFD9D9D9"/>
      </left>
      <right/>
      <top/>
      <bottom/>
      <diagonal/>
    </border>
    <border>
      <left style="thin">
        <color rgb="FFD9D9D9"/>
      </left>
      <right/>
      <top/>
      <bottom style="thin">
        <color rgb="FFD9D9D9"/>
      </bottom>
      <diagonal/>
    </border>
    <border>
      <left/>
      <right style="thin">
        <color rgb="FFD9D9D9"/>
      </right>
      <top style="thin">
        <color rgb="FFB4C6E7"/>
      </top>
      <bottom/>
      <diagonal/>
    </border>
    <border>
      <left/>
      <right/>
      <top style="thin">
        <color rgb="FFB4C6E7"/>
      </top>
      <bottom/>
      <diagonal/>
    </border>
    <border>
      <left style="thin">
        <color rgb="FF9CC2E5"/>
      </left>
      <right style="thin">
        <color rgb="FF9CC2E5"/>
      </right>
      <top style="thin">
        <color rgb="FF9CC2E5"/>
      </top>
      <bottom style="thin">
        <color rgb="FF9CC2E5"/>
      </bottom>
      <diagonal/>
    </border>
    <border>
      <left/>
      <right style="thin">
        <color rgb="FFD9D9D9"/>
      </right>
      <top/>
      <bottom/>
      <diagonal/>
    </border>
    <border>
      <left style="thin">
        <color rgb="FF9CC2E5"/>
      </left>
      <right style="thin">
        <color rgb="FF9CC2E5"/>
      </right>
      <top style="thin">
        <color rgb="FF9CC2E5"/>
      </top>
      <bottom/>
      <diagonal/>
    </border>
    <border>
      <left/>
      <right style="thin">
        <color rgb="FFD9D9D9"/>
      </right>
      <top/>
      <bottom style="thin">
        <color rgb="FFD9D9D9"/>
      </bottom>
      <diagonal/>
    </border>
    <border>
      <left style="thin">
        <color rgb="FF44546A"/>
      </left>
      <right/>
      <top style="thin">
        <color rgb="FF44546A"/>
      </top>
      <bottom/>
      <diagonal/>
    </border>
    <border>
      <left/>
      <right/>
      <top style="thin">
        <color rgb="FF44546A"/>
      </top>
      <bottom/>
      <diagonal/>
    </border>
    <border>
      <left/>
      <right/>
      <top/>
      <bottom style="thin">
        <color rgb="FFE2E3E5"/>
      </bottom>
      <diagonal/>
    </border>
    <border>
      <left style="thin">
        <color rgb="FFE2E3E5"/>
      </left>
      <right/>
      <top style="thin">
        <color rgb="FF44546A"/>
      </top>
      <bottom/>
      <diagonal/>
    </border>
    <border>
      <left style="thin">
        <color rgb="FFE2E3E5"/>
      </left>
      <right/>
      <top/>
      <bottom/>
      <diagonal/>
    </border>
    <border>
      <left style="thin">
        <color rgb="FFE2E3E5"/>
      </left>
      <right/>
      <top/>
      <bottom style="thin">
        <color rgb="FFE2E3E5"/>
      </bottom>
      <diagonal/>
    </border>
    <border>
      <left style="thin">
        <color rgb="FFE2E3E5"/>
      </left>
      <right style="thin">
        <color rgb="FFE2E3E5"/>
      </right>
      <top style="thin">
        <color rgb="FF44546A"/>
      </top>
      <bottom/>
      <diagonal/>
    </border>
    <border>
      <left style="thin">
        <color rgb="FFE2E3E5"/>
      </left>
      <right style="thin">
        <color rgb="FFE2E3E5"/>
      </right>
      <top/>
      <bottom/>
      <diagonal/>
    </border>
    <border>
      <left style="thin">
        <color rgb="FFE2E3E5"/>
      </left>
      <right style="thin">
        <color rgb="FFE2E3E5"/>
      </right>
      <top/>
      <bottom style="thin">
        <color rgb="FFE2E3E5"/>
      </bottom>
      <diagonal/>
    </border>
    <border>
      <left/>
      <right style="thin">
        <color rgb="FF44546A"/>
      </right>
      <top style="thin">
        <color rgb="FF44546A"/>
      </top>
      <bottom/>
      <diagonal/>
    </border>
    <border>
      <left style="thin">
        <color rgb="FFD9D9D9"/>
      </left>
      <right/>
      <top style="thin">
        <color rgb="FF1D2330"/>
      </top>
      <bottom/>
      <diagonal/>
    </border>
    <border>
      <left style="thin">
        <color rgb="FFD9D9D9"/>
      </left>
      <right style="thin">
        <color rgb="FFD9D9D9"/>
      </right>
      <top style="thin">
        <color rgb="FF1D2330"/>
      </top>
      <bottom/>
      <diagonal/>
    </border>
    <border>
      <left/>
      <right/>
      <top/>
      <bottom style="thin">
        <color rgb="FFEFEFEF"/>
      </bottom>
      <diagonal/>
    </border>
    <border>
      <left style="thin">
        <color rgb="FFEFEFEF"/>
      </left>
      <right/>
      <top style="thin">
        <color rgb="FF44546A"/>
      </top>
      <bottom/>
      <diagonal/>
    </border>
    <border>
      <left style="thin">
        <color rgb="FFEFEFEF"/>
      </left>
      <right/>
      <top/>
      <bottom/>
      <diagonal/>
    </border>
    <border>
      <left style="thin">
        <color rgb="FFEFEFEF"/>
      </left>
      <right/>
      <top/>
      <bottom style="thin">
        <color rgb="FFEFEFEF"/>
      </bottom>
      <diagonal/>
    </border>
    <border>
      <left style="thin">
        <color rgb="FFEFEFEF"/>
      </left>
      <right style="thin">
        <color rgb="FFEFEFEF"/>
      </right>
      <top style="thin">
        <color rgb="FF44546A"/>
      </top>
      <bottom/>
      <diagonal/>
    </border>
    <border>
      <left style="thin">
        <color rgb="FFEFEFEF"/>
      </left>
      <right style="thin">
        <color rgb="FFEFEFEF"/>
      </right>
      <top/>
      <bottom/>
      <diagonal/>
    </border>
    <border>
      <left style="thin">
        <color rgb="FFEFEFEF"/>
      </left>
      <right style="thin">
        <color rgb="FFEFEFEF"/>
      </right>
      <top/>
      <bottom style="thin">
        <color rgb="FFEFEFEF"/>
      </bottom>
      <diagonal/>
    </border>
    <border>
      <left style="medium">
        <color rgb="FF44546A"/>
      </left>
      <right/>
      <top style="medium">
        <color rgb="FF44546A"/>
      </top>
      <bottom style="medium">
        <color rgb="FF44546A"/>
      </bottom>
      <diagonal/>
    </border>
    <border>
      <left style="medium">
        <color rgb="FF44546A"/>
      </left>
      <right style="medium">
        <color rgb="FF44546A"/>
      </right>
      <top style="medium">
        <color rgb="FF44546A"/>
      </top>
      <bottom style="medium">
        <color rgb="FF44546A"/>
      </bottom>
      <diagonal/>
    </border>
    <border>
      <left style="medium">
        <color rgb="FF44546A"/>
      </left>
      <right/>
      <top style="medium">
        <color rgb="FF44546A"/>
      </top>
      <bottom/>
      <diagonal/>
    </border>
    <border>
      <left style="medium">
        <color rgb="FF44546A"/>
      </left>
      <right/>
      <top style="medium">
        <color rgb="FF1D2330"/>
      </top>
      <bottom/>
      <diagonal/>
    </border>
    <border>
      <left style="medium">
        <color rgb="FF44546A"/>
      </left>
      <right style="medium">
        <color rgb="FF44546A"/>
      </right>
      <top style="medium">
        <color rgb="FF1D2330"/>
      </top>
      <bottom/>
      <diagonal/>
    </border>
    <border>
      <left style="medium">
        <color rgb="FF44546A"/>
      </left>
      <right style="medium">
        <color rgb="FF44546A"/>
      </right>
      <top style="medium">
        <color rgb="FF44546A"/>
      </top>
      <bottom/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/>
      <diagonal/>
    </border>
    <border>
      <left/>
      <right/>
      <top/>
      <bottom style="thin">
        <color rgb="FFD9D9D9"/>
      </bottom>
      <diagonal/>
    </border>
    <border>
      <left style="thin">
        <color rgb="FF44546A"/>
      </left>
      <right/>
      <top/>
      <bottom/>
      <diagonal/>
    </border>
    <border>
      <left/>
      <right/>
      <top style="thin">
        <color rgb="FF44546A"/>
      </top>
      <bottom style="thin">
        <color rgb="FFB4C6E7"/>
      </bottom>
      <diagonal/>
    </border>
    <border>
      <left style="thin">
        <color rgb="FFB4C6E7"/>
      </left>
      <right/>
      <top style="thin">
        <color rgb="FF44546A"/>
      </top>
      <bottom style="thin">
        <color rgb="FFB4C6E7"/>
      </bottom>
      <diagonal/>
    </border>
    <border>
      <left/>
      <right style="thin">
        <color rgb="FFB4C6E7"/>
      </right>
      <top style="thin">
        <color rgb="FF44546A"/>
      </top>
      <bottom style="thin">
        <color rgb="FFB4C6E7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28">
    <xf numFmtId="0" fontId="0" fillId="0" borderId="0" xfId="0"/>
    <xf numFmtId="0" fontId="0" fillId="0" borderId="0" xfId="0" applyAlignment="1">
      <alignment wrapText="1"/>
    </xf>
    <xf numFmtId="0" fontId="6" fillId="4" borderId="0" xfId="0" applyNumberFormat="1" applyFont="1" applyFill="1" applyBorder="1" applyAlignment="1">
      <alignment horizontal="left" wrapText="1"/>
    </xf>
    <xf numFmtId="0" fontId="6" fillId="4" borderId="52" xfId="0" applyNumberFormat="1" applyFont="1" applyFill="1" applyBorder="1" applyAlignment="1">
      <alignment horizontal="left" wrapText="1"/>
    </xf>
    <xf numFmtId="0" fontId="6" fillId="4" borderId="17" xfId="0" applyNumberFormat="1" applyFont="1" applyFill="1" applyBorder="1" applyAlignment="1">
      <alignment horizontal="left" wrapText="1"/>
    </xf>
    <xf numFmtId="0" fontId="6" fillId="4" borderId="18" xfId="0" applyNumberFormat="1" applyFont="1" applyFill="1" applyBorder="1" applyAlignment="1">
      <alignment horizontal="left" wrapText="1"/>
    </xf>
    <xf numFmtId="0" fontId="6" fillId="4" borderId="22" xfId="0" applyNumberFormat="1" applyFont="1" applyFill="1" applyBorder="1" applyAlignment="1">
      <alignment horizontal="left" wrapText="1"/>
    </xf>
    <xf numFmtId="0" fontId="6" fillId="4" borderId="24" xfId="0" applyNumberFormat="1" applyFont="1" applyFill="1" applyBorder="1" applyAlignment="1">
      <alignment horizontal="left" wrapText="1"/>
    </xf>
    <xf numFmtId="0" fontId="4" fillId="4" borderId="7" xfId="0" applyNumberFormat="1" applyFont="1" applyFill="1" applyBorder="1" applyAlignment="1">
      <alignment horizontal="left" wrapText="1"/>
    </xf>
    <xf numFmtId="0" fontId="3" fillId="2" borderId="0" xfId="0" applyNumberFormat="1" applyFont="1" applyFill="1" applyBorder="1" applyAlignment="1">
      <alignment horizontal="left" wrapText="1"/>
    </xf>
    <xf numFmtId="0" fontId="5" fillId="7" borderId="26" xfId="0" applyNumberFormat="1" applyFont="1" applyFill="1" applyBorder="1" applyAlignment="1">
      <alignment horizontal="center" wrapText="1"/>
    </xf>
    <xf numFmtId="0" fontId="5" fillId="7" borderId="25" xfId="0" applyNumberFormat="1" applyFont="1" applyFill="1" applyBorder="1" applyAlignment="1">
      <alignment horizontal="center" wrapText="1"/>
    </xf>
    <xf numFmtId="0" fontId="5" fillId="7" borderId="34" xfId="0" applyNumberFormat="1" applyFont="1" applyFill="1" applyBorder="1" applyAlignment="1">
      <alignment horizontal="center" wrapText="1"/>
    </xf>
    <xf numFmtId="0" fontId="2" fillId="5" borderId="54" xfId="0" applyNumberFormat="1" applyFont="1" applyFill="1" applyBorder="1" applyAlignment="1">
      <alignment horizontal="left" wrapText="1"/>
    </xf>
    <xf numFmtId="0" fontId="2" fillId="5" borderId="55" xfId="0" applyNumberFormat="1" applyFont="1" applyFill="1" applyBorder="1" applyAlignment="1">
      <alignment horizontal="left" wrapText="1"/>
    </xf>
    <xf numFmtId="0" fontId="2" fillId="5" borderId="56" xfId="0" applyNumberFormat="1" applyFont="1" applyFill="1" applyBorder="1" applyAlignment="1">
      <alignment horizontal="left" wrapText="1"/>
    </xf>
    <xf numFmtId="0" fontId="2" fillId="5" borderId="20" xfId="0" applyNumberFormat="1" applyFont="1" applyFill="1" applyBorder="1" applyAlignment="1">
      <alignment horizontal="left" wrapText="1"/>
    </xf>
    <xf numFmtId="0" fontId="2" fillId="5" borderId="8" xfId="0" applyNumberFormat="1" applyFont="1" applyFill="1" applyBorder="1" applyAlignment="1">
      <alignment horizontal="left" wrapText="1"/>
    </xf>
    <xf numFmtId="0" fontId="2" fillId="5" borderId="9" xfId="0" applyNumberFormat="1" applyFont="1" applyFill="1" applyBorder="1" applyAlignment="1">
      <alignment horizontal="left" wrapText="1"/>
    </xf>
    <xf numFmtId="0" fontId="2" fillId="5" borderId="10" xfId="0" applyNumberFormat="1" applyFont="1" applyFill="1" applyBorder="1" applyAlignment="1">
      <alignment horizontal="left" wrapText="1"/>
    </xf>
    <xf numFmtId="0" fontId="2" fillId="5" borderId="26" xfId="0" applyNumberFormat="1" applyFont="1" applyFill="1" applyBorder="1" applyAlignment="1">
      <alignment horizontal="left" wrapText="1"/>
    </xf>
    <xf numFmtId="0" fontId="7" fillId="3" borderId="12" xfId="0" applyNumberFormat="1" applyFont="1" applyFill="1" applyBorder="1" applyAlignment="1">
      <alignment horizontal="left" wrapText="1"/>
    </xf>
    <xf numFmtId="0" fontId="7" fillId="3" borderId="13" xfId="0" applyNumberFormat="1" applyFont="1" applyFill="1" applyBorder="1" applyAlignment="1">
      <alignment horizontal="left" wrapText="1"/>
    </xf>
    <xf numFmtId="0" fontId="7" fillId="3" borderId="14" xfId="0" applyNumberFormat="1" applyFont="1" applyFill="1" applyBorder="1" applyAlignment="1">
      <alignment horizontal="left" wrapText="1"/>
    </xf>
    <xf numFmtId="0" fontId="8" fillId="2" borderId="0" xfId="0" applyNumberFormat="1" applyFont="1" applyFill="1" applyBorder="1" applyAlignment="1">
      <alignment horizontal="left"/>
    </xf>
    <xf numFmtId="0" fontId="9" fillId="0" borderId="0" xfId="0" applyFont="1"/>
    <xf numFmtId="0" fontId="10" fillId="4" borderId="4" xfId="0" applyNumberFormat="1" applyFont="1" applyFill="1" applyBorder="1" applyAlignment="1">
      <alignment horizontal="left"/>
    </xf>
    <xf numFmtId="0" fontId="11" fillId="5" borderId="11" xfId="0" applyNumberFormat="1" applyFont="1" applyFill="1" applyBorder="1" applyAlignment="1">
      <alignment horizontal="left"/>
    </xf>
    <xf numFmtId="0" fontId="11" fillId="5" borderId="20" xfId="0" applyNumberFormat="1" applyFont="1" applyFill="1" applyBorder="1" applyAlignment="1">
      <alignment horizontal="left"/>
    </xf>
    <xf numFmtId="0" fontId="11" fillId="5" borderId="15" xfId="0" applyNumberFormat="1" applyFont="1" applyFill="1" applyBorder="1" applyAlignment="1">
      <alignment horizontal="left"/>
    </xf>
    <xf numFmtId="0" fontId="12" fillId="4" borderId="16" xfId="1" applyNumberFormat="1" applyFont="1" applyFill="1" applyBorder="1" applyAlignment="1">
      <alignment horizontal="left"/>
    </xf>
    <xf numFmtId="0" fontId="13" fillId="6" borderId="23" xfId="0" applyNumberFormat="1" applyFont="1" applyFill="1" applyBorder="1" applyAlignment="1">
      <alignment horizontal="left"/>
    </xf>
    <xf numFmtId="0" fontId="14" fillId="4" borderId="19" xfId="0" applyNumberFormat="1" applyFont="1" applyFill="1" applyBorder="1" applyAlignment="1">
      <alignment horizontal="right"/>
    </xf>
    <xf numFmtId="0" fontId="12" fillId="4" borderId="17" xfId="1" applyNumberFormat="1" applyFont="1" applyFill="1" applyBorder="1" applyAlignment="1">
      <alignment horizontal="left"/>
    </xf>
    <xf numFmtId="1" fontId="13" fillId="6" borderId="23" xfId="0" applyNumberFormat="1" applyFont="1" applyFill="1" applyBorder="1" applyAlignment="1">
      <alignment horizontal="right"/>
    </xf>
    <xf numFmtId="0" fontId="14" fillId="4" borderId="22" xfId="0" applyNumberFormat="1" applyFont="1" applyFill="1" applyBorder="1" applyAlignment="1">
      <alignment horizontal="right"/>
    </xf>
    <xf numFmtId="0" fontId="12" fillId="4" borderId="18" xfId="1" applyNumberFormat="1" applyFont="1" applyFill="1" applyBorder="1" applyAlignment="1">
      <alignment horizontal="left"/>
    </xf>
    <xf numFmtId="1" fontId="13" fillId="6" borderId="21" xfId="0" applyNumberFormat="1" applyFont="1" applyFill="1" applyBorder="1" applyAlignment="1">
      <alignment horizontal="right"/>
    </xf>
    <xf numFmtId="0" fontId="14" fillId="4" borderId="24" xfId="0" applyNumberFormat="1" applyFont="1" applyFill="1" applyBorder="1" applyAlignment="1">
      <alignment horizontal="right"/>
    </xf>
    <xf numFmtId="3" fontId="13" fillId="6" borderId="23" xfId="0" applyNumberFormat="1" applyFont="1" applyFill="1" applyBorder="1" applyAlignment="1">
      <alignment horizontal="right"/>
    </xf>
    <xf numFmtId="167" fontId="13" fillId="6" borderId="23" xfId="0" applyNumberFormat="1" applyFont="1" applyFill="1" applyBorder="1" applyAlignment="1">
      <alignment horizontal="right"/>
    </xf>
    <xf numFmtId="164" fontId="13" fillId="6" borderId="23" xfId="0" applyNumberFormat="1" applyFont="1" applyFill="1" applyBorder="1" applyAlignment="1">
      <alignment horizontal="right"/>
    </xf>
    <xf numFmtId="167" fontId="13" fillId="6" borderId="21" xfId="0" applyNumberFormat="1" applyFont="1" applyFill="1" applyBorder="1" applyAlignment="1">
      <alignment horizontal="right"/>
    </xf>
    <xf numFmtId="164" fontId="13" fillId="6" borderId="21" xfId="0" applyNumberFormat="1" applyFont="1" applyFill="1" applyBorder="1" applyAlignment="1">
      <alignment horizontal="right"/>
    </xf>
    <xf numFmtId="17" fontId="13" fillId="6" borderId="21" xfId="0" applyNumberFormat="1" applyFont="1" applyFill="1" applyBorder="1" applyAlignment="1">
      <alignment horizontal="right"/>
    </xf>
    <xf numFmtId="166" fontId="13" fillId="6" borderId="23" xfId="0" applyNumberFormat="1" applyFont="1" applyFill="1" applyBorder="1" applyAlignment="1">
      <alignment horizontal="right"/>
    </xf>
    <xf numFmtId="166" fontId="13" fillId="6" borderId="21" xfId="0" applyNumberFormat="1" applyFont="1" applyFill="1" applyBorder="1" applyAlignment="1">
      <alignment horizontal="right"/>
    </xf>
    <xf numFmtId="0" fontId="15" fillId="2" borderId="1" xfId="0" applyNumberFormat="1" applyFont="1" applyFill="1" applyBorder="1" applyAlignment="1">
      <alignment horizontal="center"/>
    </xf>
    <xf numFmtId="0" fontId="15" fillId="2" borderId="1" xfId="0" applyNumberFormat="1" applyFont="1" applyFill="1" applyBorder="1" applyAlignment="1">
      <alignment horizontal="center"/>
    </xf>
    <xf numFmtId="0" fontId="9" fillId="0" borderId="0" xfId="0" applyFont="1" applyAlignment="1">
      <alignment horizontal="center"/>
    </xf>
    <xf numFmtId="0" fontId="16" fillId="7" borderId="25" xfId="1" applyNumberFormat="1" applyFont="1" applyFill="1" applyBorder="1" applyAlignment="1">
      <alignment horizontal="center"/>
    </xf>
    <xf numFmtId="0" fontId="16" fillId="7" borderId="26" xfId="1" applyNumberFormat="1" applyFont="1" applyFill="1" applyBorder="1" applyAlignment="1">
      <alignment horizontal="center"/>
    </xf>
    <xf numFmtId="0" fontId="16" fillId="7" borderId="34" xfId="1" applyNumberFormat="1" applyFont="1" applyFill="1" applyBorder="1" applyAlignment="1">
      <alignment horizontal="center"/>
    </xf>
    <xf numFmtId="17" fontId="17" fillId="4" borderId="28" xfId="0" applyNumberFormat="1" applyFont="1" applyFill="1" applyBorder="1" applyAlignment="1">
      <alignment horizontal="center"/>
    </xf>
    <xf numFmtId="168" fontId="17" fillId="4" borderId="28" xfId="0" applyNumberFormat="1" applyFont="1" applyFill="1" applyBorder="1" applyAlignment="1">
      <alignment horizontal="center"/>
    </xf>
    <xf numFmtId="168" fontId="17" fillId="4" borderId="26" xfId="0" applyNumberFormat="1" applyFont="1" applyFill="1" applyBorder="1" applyAlignment="1">
      <alignment horizontal="center"/>
    </xf>
    <xf numFmtId="169" fontId="18" fillId="4" borderId="31" xfId="0" applyNumberFormat="1" applyFont="1" applyFill="1" applyBorder="1" applyAlignment="1">
      <alignment horizontal="center"/>
    </xf>
    <xf numFmtId="17" fontId="17" fillId="4" borderId="29" xfId="0" applyNumberFormat="1" applyFont="1" applyFill="1" applyBorder="1" applyAlignment="1">
      <alignment horizontal="center"/>
    </xf>
    <xf numFmtId="168" fontId="17" fillId="4" borderId="29" xfId="0" applyNumberFormat="1" applyFont="1" applyFill="1" applyBorder="1" applyAlignment="1">
      <alignment horizontal="center"/>
    </xf>
    <xf numFmtId="168" fontId="17" fillId="4" borderId="0" xfId="0" applyNumberFormat="1" applyFont="1" applyFill="1" applyBorder="1" applyAlignment="1">
      <alignment horizontal="center"/>
    </xf>
    <xf numFmtId="169" fontId="18" fillId="4" borderId="32" xfId="0" applyNumberFormat="1" applyFont="1" applyFill="1" applyBorder="1" applyAlignment="1">
      <alignment horizontal="center"/>
    </xf>
    <xf numFmtId="17" fontId="17" fillId="4" borderId="30" xfId="0" applyNumberFormat="1" applyFont="1" applyFill="1" applyBorder="1" applyAlignment="1">
      <alignment horizontal="center"/>
    </xf>
    <xf numFmtId="168" fontId="17" fillId="4" borderId="30" xfId="0" applyNumberFormat="1" applyFont="1" applyFill="1" applyBorder="1" applyAlignment="1">
      <alignment horizontal="center"/>
    </xf>
    <xf numFmtId="168" fontId="17" fillId="4" borderId="27" xfId="0" applyNumberFormat="1" applyFont="1" applyFill="1" applyBorder="1" applyAlignment="1">
      <alignment horizontal="center"/>
    </xf>
    <xf numFmtId="169" fontId="18" fillId="4" borderId="33" xfId="0" applyNumberFormat="1" applyFont="1" applyFill="1" applyBorder="1" applyAlignment="1">
      <alignment horizontal="center"/>
    </xf>
    <xf numFmtId="169" fontId="17" fillId="4" borderId="28" xfId="0" applyNumberFormat="1" applyFont="1" applyFill="1" applyBorder="1" applyAlignment="1">
      <alignment horizontal="center"/>
    </xf>
    <xf numFmtId="169" fontId="17" fillId="4" borderId="26" xfId="0" applyNumberFormat="1" applyFont="1" applyFill="1" applyBorder="1" applyAlignment="1">
      <alignment horizontal="center"/>
    </xf>
    <xf numFmtId="169" fontId="17" fillId="4" borderId="29" xfId="0" applyNumberFormat="1" applyFont="1" applyFill="1" applyBorder="1" applyAlignment="1">
      <alignment horizontal="center"/>
    </xf>
    <xf numFmtId="169" fontId="17" fillId="4" borderId="0" xfId="0" applyNumberFormat="1" applyFont="1" applyFill="1" applyBorder="1" applyAlignment="1">
      <alignment horizontal="center"/>
    </xf>
    <xf numFmtId="169" fontId="17" fillId="4" borderId="30" xfId="0" applyNumberFormat="1" applyFont="1" applyFill="1" applyBorder="1" applyAlignment="1">
      <alignment horizontal="center"/>
    </xf>
    <xf numFmtId="169" fontId="17" fillId="4" borderId="27" xfId="0" applyNumberFormat="1" applyFont="1" applyFill="1" applyBorder="1" applyAlignment="1">
      <alignment horizontal="center"/>
    </xf>
    <xf numFmtId="0" fontId="16" fillId="7" borderId="47" xfId="1" applyNumberFormat="1" applyFont="1" applyFill="1" applyBorder="1" applyAlignment="1">
      <alignment horizontal="center"/>
    </xf>
    <xf numFmtId="164" fontId="19" fillId="4" borderId="48" xfId="0" applyNumberFormat="1" applyFont="1" applyFill="1" applyBorder="1" applyAlignment="1">
      <alignment horizontal="center"/>
    </xf>
    <xf numFmtId="0" fontId="16" fillId="7" borderId="46" xfId="1" applyNumberFormat="1" applyFont="1" applyFill="1" applyBorder="1" applyAlignment="1">
      <alignment horizontal="center"/>
    </xf>
    <xf numFmtId="165" fontId="19" fillId="4" borderId="49" xfId="0" applyNumberFormat="1" applyFont="1" applyFill="1" applyBorder="1" applyAlignment="1">
      <alignment horizontal="center"/>
    </xf>
    <xf numFmtId="0" fontId="16" fillId="7" borderId="44" xfId="1" applyNumberFormat="1" applyFont="1" applyFill="1" applyBorder="1" applyAlignment="1">
      <alignment horizontal="center"/>
    </xf>
    <xf numFmtId="17" fontId="19" fillId="4" borderId="45" xfId="0" applyNumberFormat="1" applyFont="1" applyFill="1" applyBorder="1" applyAlignment="1">
      <alignment horizontal="center"/>
    </xf>
    <xf numFmtId="165" fontId="17" fillId="4" borderId="28" xfId="0" applyNumberFormat="1" applyFont="1" applyFill="1" applyBorder="1" applyAlignment="1">
      <alignment horizontal="center"/>
    </xf>
    <xf numFmtId="169" fontId="17" fillId="4" borderId="31" xfId="0" applyNumberFormat="1" applyFont="1" applyFill="1" applyBorder="1" applyAlignment="1">
      <alignment horizontal="center"/>
    </xf>
    <xf numFmtId="165" fontId="17" fillId="4" borderId="29" xfId="0" applyNumberFormat="1" applyFont="1" applyFill="1" applyBorder="1" applyAlignment="1">
      <alignment horizontal="center"/>
    </xf>
    <xf numFmtId="169" fontId="17" fillId="4" borderId="32" xfId="0" applyNumberFormat="1" applyFont="1" applyFill="1" applyBorder="1" applyAlignment="1">
      <alignment horizontal="center"/>
    </xf>
    <xf numFmtId="165" fontId="17" fillId="4" borderId="30" xfId="0" applyNumberFormat="1" applyFont="1" applyFill="1" applyBorder="1" applyAlignment="1">
      <alignment horizontal="center"/>
    </xf>
    <xf numFmtId="169" fontId="17" fillId="4" borderId="33" xfId="0" applyNumberFormat="1" applyFont="1" applyFill="1" applyBorder="1" applyAlignment="1">
      <alignment horizontal="center"/>
    </xf>
    <xf numFmtId="0" fontId="15" fillId="2" borderId="0" xfId="0" applyNumberFormat="1" applyFont="1" applyFill="1" applyBorder="1" applyAlignment="1">
      <alignment horizontal="center"/>
    </xf>
    <xf numFmtId="0" fontId="15" fillId="2" borderId="0" xfId="0" applyNumberFormat="1" applyFont="1" applyFill="1" applyBorder="1" applyAlignment="1">
      <alignment horizontal="left"/>
    </xf>
    <xf numFmtId="0" fontId="20" fillId="8" borderId="35" xfId="1" applyNumberFormat="1" applyFont="1" applyFill="1" applyBorder="1" applyAlignment="1">
      <alignment horizontal="left"/>
    </xf>
    <xf numFmtId="0" fontId="20" fillId="8" borderId="17" xfId="1" applyNumberFormat="1" applyFont="1" applyFill="1" applyBorder="1" applyAlignment="1">
      <alignment horizontal="left"/>
    </xf>
    <xf numFmtId="0" fontId="20" fillId="8" borderId="18" xfId="1" applyNumberFormat="1" applyFont="1" applyFill="1" applyBorder="1" applyAlignment="1">
      <alignment horizontal="left"/>
    </xf>
    <xf numFmtId="164" fontId="19" fillId="4" borderId="36" xfId="0" applyNumberFormat="1" applyFont="1" applyFill="1" applyBorder="1" applyAlignment="1">
      <alignment horizontal="center"/>
    </xf>
    <xf numFmtId="166" fontId="19" fillId="4" borderId="51" xfId="0" applyNumberFormat="1" applyFont="1" applyFill="1" applyBorder="1" applyAlignment="1">
      <alignment horizontal="center"/>
    </xf>
    <xf numFmtId="164" fontId="19" fillId="4" borderId="51" xfId="0" applyNumberFormat="1" applyFont="1" applyFill="1" applyBorder="1" applyAlignment="1">
      <alignment horizontal="center"/>
    </xf>
    <xf numFmtId="167" fontId="19" fillId="4" borderId="51" xfId="0" applyNumberFormat="1" applyFont="1" applyFill="1" applyBorder="1" applyAlignment="1">
      <alignment horizontal="center"/>
    </xf>
    <xf numFmtId="167" fontId="19" fillId="4" borderId="50" xfId="0" applyNumberFormat="1" applyFont="1" applyFill="1" applyBorder="1" applyAlignment="1">
      <alignment horizontal="center"/>
    </xf>
    <xf numFmtId="0" fontId="9" fillId="0" borderId="0" xfId="0" applyFont="1" applyAlignment="1">
      <alignment horizontal="left"/>
    </xf>
    <xf numFmtId="0" fontId="15" fillId="2" borderId="0" xfId="0" applyNumberFormat="1" applyFont="1" applyFill="1" applyBorder="1" applyAlignment="1">
      <alignment horizontal="left" vertical="center"/>
    </xf>
    <xf numFmtId="0" fontId="10" fillId="4" borderId="7" xfId="0" applyNumberFormat="1" applyFont="1" applyFill="1" applyBorder="1" applyAlignment="1">
      <alignment horizontal="left"/>
    </xf>
    <xf numFmtId="0" fontId="16" fillId="7" borderId="44" xfId="1" applyNumberFormat="1" applyFont="1" applyFill="1" applyBorder="1" applyAlignment="1">
      <alignment horizontal="left"/>
    </xf>
    <xf numFmtId="0" fontId="11" fillId="3" borderId="3" xfId="0" applyNumberFormat="1" applyFont="1" applyFill="1" applyBorder="1" applyAlignment="1">
      <alignment horizontal="left"/>
    </xf>
    <xf numFmtId="0" fontId="11" fillId="3" borderId="0" xfId="0" applyNumberFormat="1" applyFont="1" applyFill="1" applyBorder="1" applyAlignment="1">
      <alignment horizontal="left"/>
    </xf>
    <xf numFmtId="0" fontId="11" fillId="3" borderId="5" xfId="0" applyNumberFormat="1" applyFont="1" applyFill="1" applyBorder="1" applyAlignment="1">
      <alignment horizontal="left"/>
    </xf>
    <xf numFmtId="0" fontId="11" fillId="3" borderId="2" xfId="0" applyNumberFormat="1" applyFont="1" applyFill="1" applyBorder="1" applyAlignment="1">
      <alignment horizontal="left"/>
    </xf>
    <xf numFmtId="0" fontId="11" fillId="3" borderId="6" xfId="0" applyNumberFormat="1" applyFont="1" applyFill="1" applyBorder="1" applyAlignment="1">
      <alignment horizontal="left"/>
    </xf>
    <xf numFmtId="164" fontId="21" fillId="4" borderId="44" xfId="0" applyNumberFormat="1" applyFont="1" applyFill="1" applyBorder="1" applyAlignment="1">
      <alignment horizontal="left"/>
    </xf>
    <xf numFmtId="165" fontId="21" fillId="4" borderId="45" xfId="0" applyNumberFormat="1" applyFont="1" applyFill="1" applyBorder="1" applyAlignment="1">
      <alignment horizontal="left"/>
    </xf>
    <xf numFmtId="166" fontId="21" fillId="4" borderId="45" xfId="0" applyNumberFormat="1" applyFont="1" applyFill="1" applyBorder="1" applyAlignment="1">
      <alignment horizontal="left"/>
    </xf>
    <xf numFmtId="0" fontId="22" fillId="7" borderId="53" xfId="0" applyNumberFormat="1" applyFont="1" applyFill="1" applyBorder="1" applyAlignment="1">
      <alignment horizontal="left"/>
    </xf>
    <xf numFmtId="0" fontId="22" fillId="7" borderId="0" xfId="0" applyNumberFormat="1" applyFont="1" applyFill="1" applyBorder="1" applyAlignment="1">
      <alignment horizontal="left"/>
    </xf>
    <xf numFmtId="0" fontId="22" fillId="7" borderId="26" xfId="0" applyNumberFormat="1" applyFont="1" applyFill="1" applyBorder="1" applyAlignment="1">
      <alignment horizontal="left"/>
    </xf>
    <xf numFmtId="0" fontId="22" fillId="7" borderId="34" xfId="0" applyNumberFormat="1" applyFont="1" applyFill="1" applyBorder="1" applyAlignment="1">
      <alignment horizontal="left"/>
    </xf>
    <xf numFmtId="0" fontId="22" fillId="7" borderId="25" xfId="0" applyNumberFormat="1" applyFont="1" applyFill="1" applyBorder="1" applyAlignment="1">
      <alignment horizontal="left"/>
    </xf>
    <xf numFmtId="17" fontId="23" fillId="4" borderId="38" xfId="0" applyNumberFormat="1" applyFont="1" applyFill="1" applyBorder="1" applyAlignment="1">
      <alignment horizontal="left"/>
    </xf>
    <xf numFmtId="169" fontId="23" fillId="4" borderId="38" xfId="0" applyNumberFormat="1" applyFont="1" applyFill="1" applyBorder="1" applyAlignment="1">
      <alignment horizontal="left"/>
    </xf>
    <xf numFmtId="169" fontId="23" fillId="4" borderId="26" xfId="0" applyNumberFormat="1" applyFont="1" applyFill="1" applyBorder="1" applyAlignment="1">
      <alignment horizontal="left"/>
    </xf>
    <xf numFmtId="168" fontId="23" fillId="4" borderId="38" xfId="0" applyNumberFormat="1" applyFont="1" applyFill="1" applyBorder="1" applyAlignment="1">
      <alignment horizontal="left"/>
    </xf>
    <xf numFmtId="169" fontId="23" fillId="4" borderId="41" xfId="0" applyNumberFormat="1" applyFont="1" applyFill="1" applyBorder="1" applyAlignment="1">
      <alignment horizontal="left"/>
    </xf>
    <xf numFmtId="168" fontId="23" fillId="4" borderId="41" xfId="0" applyNumberFormat="1" applyFont="1" applyFill="1" applyBorder="1" applyAlignment="1">
      <alignment horizontal="left"/>
    </xf>
    <xf numFmtId="17" fontId="23" fillId="4" borderId="39" xfId="0" applyNumberFormat="1" applyFont="1" applyFill="1" applyBorder="1" applyAlignment="1">
      <alignment horizontal="left"/>
    </xf>
    <xf numFmtId="169" fontId="23" fillId="4" borderId="39" xfId="0" applyNumberFormat="1" applyFont="1" applyFill="1" applyBorder="1" applyAlignment="1">
      <alignment horizontal="left"/>
    </xf>
    <xf numFmtId="169" fontId="23" fillId="4" borderId="0" xfId="0" applyNumberFormat="1" applyFont="1" applyFill="1" applyBorder="1" applyAlignment="1">
      <alignment horizontal="left"/>
    </xf>
    <xf numFmtId="168" fontId="23" fillId="4" borderId="39" xfId="0" applyNumberFormat="1" applyFont="1" applyFill="1" applyBorder="1" applyAlignment="1">
      <alignment horizontal="left"/>
    </xf>
    <xf numFmtId="169" fontId="23" fillId="4" borderId="42" xfId="0" applyNumberFormat="1" applyFont="1" applyFill="1" applyBorder="1" applyAlignment="1">
      <alignment horizontal="left"/>
    </xf>
    <xf numFmtId="168" fontId="23" fillId="4" borderId="42" xfId="0" applyNumberFormat="1" applyFont="1" applyFill="1" applyBorder="1" applyAlignment="1">
      <alignment horizontal="left"/>
    </xf>
    <xf numFmtId="17" fontId="23" fillId="4" borderId="40" xfId="0" applyNumberFormat="1" applyFont="1" applyFill="1" applyBorder="1" applyAlignment="1">
      <alignment horizontal="left"/>
    </xf>
    <xf numFmtId="169" fontId="23" fillId="4" borderId="40" xfId="0" applyNumberFormat="1" applyFont="1" applyFill="1" applyBorder="1" applyAlignment="1">
      <alignment horizontal="left"/>
    </xf>
    <xf numFmtId="169" fontId="23" fillId="4" borderId="37" xfId="0" applyNumberFormat="1" applyFont="1" applyFill="1" applyBorder="1" applyAlignment="1">
      <alignment horizontal="left"/>
    </xf>
    <xf numFmtId="168" fontId="23" fillId="4" borderId="40" xfId="0" applyNumberFormat="1" applyFont="1" applyFill="1" applyBorder="1" applyAlignment="1">
      <alignment horizontal="left"/>
    </xf>
    <xf numFmtId="169" fontId="23" fillId="4" borderId="43" xfId="0" applyNumberFormat="1" applyFont="1" applyFill="1" applyBorder="1" applyAlignment="1">
      <alignment horizontal="left"/>
    </xf>
    <xf numFmtId="168" fontId="23" fillId="4" borderId="43" xfId="0" applyNumberFormat="1" applyFont="1" applyFill="1" applyBorder="1" applyAlignment="1">
      <alignment horizontal="left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Revenue Growth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'KPI Dashboard'!$B$20</c:f>
              <c:strCache>
                <c:ptCount val="1"/>
                <c:pt idx="0">
                  <c:v>Revenue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'KPI Dashboard'!$A$21:$A$80</c:f>
              <c:numCache>
                <c:formatCode>mmm\-yy</c:formatCode>
                <c:ptCount val="60"/>
                <c:pt idx="0">
                  <c:v>46023</c:v>
                </c:pt>
                <c:pt idx="1">
                  <c:v>46054</c:v>
                </c:pt>
                <c:pt idx="2">
                  <c:v>46082</c:v>
                </c:pt>
                <c:pt idx="3">
                  <c:v>46113</c:v>
                </c:pt>
                <c:pt idx="4">
                  <c:v>46143</c:v>
                </c:pt>
                <c:pt idx="5">
                  <c:v>46174</c:v>
                </c:pt>
                <c:pt idx="6">
                  <c:v>46204</c:v>
                </c:pt>
                <c:pt idx="7">
                  <c:v>46235</c:v>
                </c:pt>
                <c:pt idx="8">
                  <c:v>46266</c:v>
                </c:pt>
                <c:pt idx="9">
                  <c:v>46296</c:v>
                </c:pt>
                <c:pt idx="10">
                  <c:v>46327</c:v>
                </c:pt>
                <c:pt idx="11">
                  <c:v>46357</c:v>
                </c:pt>
                <c:pt idx="12">
                  <c:v>46388</c:v>
                </c:pt>
                <c:pt idx="13">
                  <c:v>46419</c:v>
                </c:pt>
                <c:pt idx="14">
                  <c:v>46447</c:v>
                </c:pt>
                <c:pt idx="15">
                  <c:v>46478</c:v>
                </c:pt>
                <c:pt idx="16">
                  <c:v>46508</c:v>
                </c:pt>
                <c:pt idx="17">
                  <c:v>46539</c:v>
                </c:pt>
                <c:pt idx="18">
                  <c:v>46569</c:v>
                </c:pt>
                <c:pt idx="19">
                  <c:v>46600</c:v>
                </c:pt>
                <c:pt idx="20">
                  <c:v>46631</c:v>
                </c:pt>
                <c:pt idx="21">
                  <c:v>46661</c:v>
                </c:pt>
                <c:pt idx="22">
                  <c:v>46692</c:v>
                </c:pt>
                <c:pt idx="23">
                  <c:v>46722</c:v>
                </c:pt>
                <c:pt idx="24">
                  <c:v>46753</c:v>
                </c:pt>
                <c:pt idx="25">
                  <c:v>46784</c:v>
                </c:pt>
                <c:pt idx="26">
                  <c:v>46813</c:v>
                </c:pt>
                <c:pt idx="27">
                  <c:v>46844</c:v>
                </c:pt>
                <c:pt idx="28">
                  <c:v>46874</c:v>
                </c:pt>
                <c:pt idx="29">
                  <c:v>46905</c:v>
                </c:pt>
                <c:pt idx="30">
                  <c:v>46935</c:v>
                </c:pt>
                <c:pt idx="31">
                  <c:v>46966</c:v>
                </c:pt>
                <c:pt idx="32">
                  <c:v>46997</c:v>
                </c:pt>
                <c:pt idx="33">
                  <c:v>47027</c:v>
                </c:pt>
                <c:pt idx="34">
                  <c:v>47058</c:v>
                </c:pt>
                <c:pt idx="35">
                  <c:v>47088</c:v>
                </c:pt>
                <c:pt idx="36">
                  <c:v>47119</c:v>
                </c:pt>
                <c:pt idx="37">
                  <c:v>47150</c:v>
                </c:pt>
                <c:pt idx="38">
                  <c:v>47178</c:v>
                </c:pt>
                <c:pt idx="39">
                  <c:v>47209</c:v>
                </c:pt>
                <c:pt idx="40">
                  <c:v>47239</c:v>
                </c:pt>
                <c:pt idx="41">
                  <c:v>47270</c:v>
                </c:pt>
                <c:pt idx="42">
                  <c:v>47300</c:v>
                </c:pt>
                <c:pt idx="43">
                  <c:v>47331</c:v>
                </c:pt>
                <c:pt idx="44">
                  <c:v>47362</c:v>
                </c:pt>
                <c:pt idx="45">
                  <c:v>47392</c:v>
                </c:pt>
                <c:pt idx="46">
                  <c:v>47423</c:v>
                </c:pt>
                <c:pt idx="47">
                  <c:v>47453</c:v>
                </c:pt>
                <c:pt idx="48">
                  <c:v>47484</c:v>
                </c:pt>
                <c:pt idx="49">
                  <c:v>47515</c:v>
                </c:pt>
                <c:pt idx="50">
                  <c:v>47543</c:v>
                </c:pt>
                <c:pt idx="51">
                  <c:v>47574</c:v>
                </c:pt>
                <c:pt idx="52">
                  <c:v>47604</c:v>
                </c:pt>
                <c:pt idx="53">
                  <c:v>47635</c:v>
                </c:pt>
                <c:pt idx="54">
                  <c:v>47665</c:v>
                </c:pt>
                <c:pt idx="55">
                  <c:v>47696</c:v>
                </c:pt>
                <c:pt idx="56">
                  <c:v>47727</c:v>
                </c:pt>
                <c:pt idx="57">
                  <c:v>47757</c:v>
                </c:pt>
                <c:pt idx="58">
                  <c:v>47788</c:v>
                </c:pt>
                <c:pt idx="59">
                  <c:v>47818</c:v>
                </c:pt>
              </c:numCache>
            </c:numRef>
          </c:cat>
          <c:val>
            <c:numRef>
              <c:f>'KPI Dashboard'!$B$21:$B$80</c:f>
              <c:numCache>
                <c:formatCode>"$"#,##0;[Red]\("$"#,##0\)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444-0F46-B0F0-93CAAE3317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3672495"/>
        <c:axId val="323587359"/>
      </c:lineChart>
      <c:dateAx>
        <c:axId val="323672495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3587359"/>
        <c:crosses val="autoZero"/>
        <c:auto val="1"/>
        <c:lblOffset val="100"/>
        <c:baseTimeUnit val="months"/>
      </c:dateAx>
      <c:valAx>
        <c:axId val="3235873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;[Red]\(&quot;$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36724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Expense vs Revenue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'KPI Dashboard'!$B$20</c:f>
              <c:strCache>
                <c:ptCount val="1"/>
                <c:pt idx="0">
                  <c:v>Revenue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'KPI Dashboard'!$A$21:$A$80</c:f>
              <c:numCache>
                <c:formatCode>mmm\-yy</c:formatCode>
                <c:ptCount val="60"/>
                <c:pt idx="0">
                  <c:v>46023</c:v>
                </c:pt>
                <c:pt idx="1">
                  <c:v>46054</c:v>
                </c:pt>
                <c:pt idx="2">
                  <c:v>46082</c:v>
                </c:pt>
                <c:pt idx="3">
                  <c:v>46113</c:v>
                </c:pt>
                <c:pt idx="4">
                  <c:v>46143</c:v>
                </c:pt>
                <c:pt idx="5">
                  <c:v>46174</c:v>
                </c:pt>
                <c:pt idx="6">
                  <c:v>46204</c:v>
                </c:pt>
                <c:pt idx="7">
                  <c:v>46235</c:v>
                </c:pt>
                <c:pt idx="8">
                  <c:v>46266</c:v>
                </c:pt>
                <c:pt idx="9">
                  <c:v>46296</c:v>
                </c:pt>
                <c:pt idx="10">
                  <c:v>46327</c:v>
                </c:pt>
                <c:pt idx="11">
                  <c:v>46357</c:v>
                </c:pt>
                <c:pt idx="12">
                  <c:v>46388</c:v>
                </c:pt>
                <c:pt idx="13">
                  <c:v>46419</c:v>
                </c:pt>
                <c:pt idx="14">
                  <c:v>46447</c:v>
                </c:pt>
                <c:pt idx="15">
                  <c:v>46478</c:v>
                </c:pt>
                <c:pt idx="16">
                  <c:v>46508</c:v>
                </c:pt>
                <c:pt idx="17">
                  <c:v>46539</c:v>
                </c:pt>
                <c:pt idx="18">
                  <c:v>46569</c:v>
                </c:pt>
                <c:pt idx="19">
                  <c:v>46600</c:v>
                </c:pt>
                <c:pt idx="20">
                  <c:v>46631</c:v>
                </c:pt>
                <c:pt idx="21">
                  <c:v>46661</c:v>
                </c:pt>
                <c:pt idx="22">
                  <c:v>46692</c:v>
                </c:pt>
                <c:pt idx="23">
                  <c:v>46722</c:v>
                </c:pt>
                <c:pt idx="24">
                  <c:v>46753</c:v>
                </c:pt>
                <c:pt idx="25">
                  <c:v>46784</c:v>
                </c:pt>
                <c:pt idx="26">
                  <c:v>46813</c:v>
                </c:pt>
                <c:pt idx="27">
                  <c:v>46844</c:v>
                </c:pt>
                <c:pt idx="28">
                  <c:v>46874</c:v>
                </c:pt>
                <c:pt idx="29">
                  <c:v>46905</c:v>
                </c:pt>
                <c:pt idx="30">
                  <c:v>46935</c:v>
                </c:pt>
                <c:pt idx="31">
                  <c:v>46966</c:v>
                </c:pt>
                <c:pt idx="32">
                  <c:v>46997</c:v>
                </c:pt>
                <c:pt idx="33">
                  <c:v>47027</c:v>
                </c:pt>
                <c:pt idx="34">
                  <c:v>47058</c:v>
                </c:pt>
                <c:pt idx="35">
                  <c:v>47088</c:v>
                </c:pt>
                <c:pt idx="36">
                  <c:v>47119</c:v>
                </c:pt>
                <c:pt idx="37">
                  <c:v>47150</c:v>
                </c:pt>
                <c:pt idx="38">
                  <c:v>47178</c:v>
                </c:pt>
                <c:pt idx="39">
                  <c:v>47209</c:v>
                </c:pt>
                <c:pt idx="40">
                  <c:v>47239</c:v>
                </c:pt>
                <c:pt idx="41">
                  <c:v>47270</c:v>
                </c:pt>
                <c:pt idx="42">
                  <c:v>47300</c:v>
                </c:pt>
                <c:pt idx="43">
                  <c:v>47331</c:v>
                </c:pt>
                <c:pt idx="44">
                  <c:v>47362</c:v>
                </c:pt>
                <c:pt idx="45">
                  <c:v>47392</c:v>
                </c:pt>
                <c:pt idx="46">
                  <c:v>47423</c:v>
                </c:pt>
                <c:pt idx="47">
                  <c:v>47453</c:v>
                </c:pt>
                <c:pt idx="48">
                  <c:v>47484</c:v>
                </c:pt>
                <c:pt idx="49">
                  <c:v>47515</c:v>
                </c:pt>
                <c:pt idx="50">
                  <c:v>47543</c:v>
                </c:pt>
                <c:pt idx="51">
                  <c:v>47574</c:v>
                </c:pt>
                <c:pt idx="52">
                  <c:v>47604</c:v>
                </c:pt>
                <c:pt idx="53">
                  <c:v>47635</c:v>
                </c:pt>
                <c:pt idx="54">
                  <c:v>47665</c:v>
                </c:pt>
                <c:pt idx="55">
                  <c:v>47696</c:v>
                </c:pt>
                <c:pt idx="56">
                  <c:v>47727</c:v>
                </c:pt>
                <c:pt idx="57">
                  <c:v>47757</c:v>
                </c:pt>
                <c:pt idx="58">
                  <c:v>47788</c:v>
                </c:pt>
                <c:pt idx="59">
                  <c:v>47818</c:v>
                </c:pt>
              </c:numCache>
            </c:numRef>
          </c:cat>
          <c:val>
            <c:numRef>
              <c:f>'KPI Dashboard'!$B$21:$B$80</c:f>
              <c:numCache>
                <c:formatCode>"$"#,##0;[Red]\("$"#,##0\)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298-0440-8AFA-AA8E00D04BD2}"/>
            </c:ext>
          </c:extLst>
        </c:ser>
        <c:ser>
          <c:idx val="1"/>
          <c:order val="1"/>
          <c:tx>
            <c:strRef>
              <c:f>'KPI Dashboard'!$C$20</c:f>
              <c:strCache>
                <c:ptCount val="1"/>
                <c:pt idx="0">
                  <c:v>Total Expenses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'KPI Dashboard'!$A$21:$A$80</c:f>
              <c:numCache>
                <c:formatCode>mmm\-yy</c:formatCode>
                <c:ptCount val="60"/>
                <c:pt idx="0">
                  <c:v>46023</c:v>
                </c:pt>
                <c:pt idx="1">
                  <c:v>46054</c:v>
                </c:pt>
                <c:pt idx="2">
                  <c:v>46082</c:v>
                </c:pt>
                <c:pt idx="3">
                  <c:v>46113</c:v>
                </c:pt>
                <c:pt idx="4">
                  <c:v>46143</c:v>
                </c:pt>
                <c:pt idx="5">
                  <c:v>46174</c:v>
                </c:pt>
                <c:pt idx="6">
                  <c:v>46204</c:v>
                </c:pt>
                <c:pt idx="7">
                  <c:v>46235</c:v>
                </c:pt>
                <c:pt idx="8">
                  <c:v>46266</c:v>
                </c:pt>
                <c:pt idx="9">
                  <c:v>46296</c:v>
                </c:pt>
                <c:pt idx="10">
                  <c:v>46327</c:v>
                </c:pt>
                <c:pt idx="11">
                  <c:v>46357</c:v>
                </c:pt>
                <c:pt idx="12">
                  <c:v>46388</c:v>
                </c:pt>
                <c:pt idx="13">
                  <c:v>46419</c:v>
                </c:pt>
                <c:pt idx="14">
                  <c:v>46447</c:v>
                </c:pt>
                <c:pt idx="15">
                  <c:v>46478</c:v>
                </c:pt>
                <c:pt idx="16">
                  <c:v>46508</c:v>
                </c:pt>
                <c:pt idx="17">
                  <c:v>46539</c:v>
                </c:pt>
                <c:pt idx="18">
                  <c:v>46569</c:v>
                </c:pt>
                <c:pt idx="19">
                  <c:v>46600</c:v>
                </c:pt>
                <c:pt idx="20">
                  <c:v>46631</c:v>
                </c:pt>
                <c:pt idx="21">
                  <c:v>46661</c:v>
                </c:pt>
                <c:pt idx="22">
                  <c:v>46692</c:v>
                </c:pt>
                <c:pt idx="23">
                  <c:v>46722</c:v>
                </c:pt>
                <c:pt idx="24">
                  <c:v>46753</c:v>
                </c:pt>
                <c:pt idx="25">
                  <c:v>46784</c:v>
                </c:pt>
                <c:pt idx="26">
                  <c:v>46813</c:v>
                </c:pt>
                <c:pt idx="27">
                  <c:v>46844</c:v>
                </c:pt>
                <c:pt idx="28">
                  <c:v>46874</c:v>
                </c:pt>
                <c:pt idx="29">
                  <c:v>46905</c:v>
                </c:pt>
                <c:pt idx="30">
                  <c:v>46935</c:v>
                </c:pt>
                <c:pt idx="31">
                  <c:v>46966</c:v>
                </c:pt>
                <c:pt idx="32">
                  <c:v>46997</c:v>
                </c:pt>
                <c:pt idx="33">
                  <c:v>47027</c:v>
                </c:pt>
                <c:pt idx="34">
                  <c:v>47058</c:v>
                </c:pt>
                <c:pt idx="35">
                  <c:v>47088</c:v>
                </c:pt>
                <c:pt idx="36">
                  <c:v>47119</c:v>
                </c:pt>
                <c:pt idx="37">
                  <c:v>47150</c:v>
                </c:pt>
                <c:pt idx="38">
                  <c:v>47178</c:v>
                </c:pt>
                <c:pt idx="39">
                  <c:v>47209</c:v>
                </c:pt>
                <c:pt idx="40">
                  <c:v>47239</c:v>
                </c:pt>
                <c:pt idx="41">
                  <c:v>47270</c:v>
                </c:pt>
                <c:pt idx="42">
                  <c:v>47300</c:v>
                </c:pt>
                <c:pt idx="43">
                  <c:v>47331</c:v>
                </c:pt>
                <c:pt idx="44">
                  <c:v>47362</c:v>
                </c:pt>
                <c:pt idx="45">
                  <c:v>47392</c:v>
                </c:pt>
                <c:pt idx="46">
                  <c:v>47423</c:v>
                </c:pt>
                <c:pt idx="47">
                  <c:v>47453</c:v>
                </c:pt>
                <c:pt idx="48">
                  <c:v>47484</c:v>
                </c:pt>
                <c:pt idx="49">
                  <c:v>47515</c:v>
                </c:pt>
                <c:pt idx="50">
                  <c:v>47543</c:v>
                </c:pt>
                <c:pt idx="51">
                  <c:v>47574</c:v>
                </c:pt>
                <c:pt idx="52">
                  <c:v>47604</c:v>
                </c:pt>
                <c:pt idx="53">
                  <c:v>47635</c:v>
                </c:pt>
                <c:pt idx="54">
                  <c:v>47665</c:v>
                </c:pt>
                <c:pt idx="55">
                  <c:v>47696</c:v>
                </c:pt>
                <c:pt idx="56">
                  <c:v>47727</c:v>
                </c:pt>
                <c:pt idx="57">
                  <c:v>47757</c:v>
                </c:pt>
                <c:pt idx="58">
                  <c:v>47788</c:v>
                </c:pt>
                <c:pt idx="59">
                  <c:v>47818</c:v>
                </c:pt>
              </c:numCache>
            </c:numRef>
          </c:cat>
          <c:val>
            <c:numRef>
              <c:f>'KPI Dashboard'!$C$21:$C$80</c:f>
              <c:numCache>
                <c:formatCode>"$"#,##0;[Red]\("$"#,##0\)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298-0440-8AFA-AA8E00D04B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3033855"/>
        <c:axId val="113035567"/>
      </c:lineChart>
      <c:dateAx>
        <c:axId val="113033855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35567"/>
        <c:crosses val="autoZero"/>
        <c:auto val="1"/>
        <c:lblOffset val="100"/>
        <c:baseTimeUnit val="months"/>
      </c:dateAx>
      <c:valAx>
        <c:axId val="1130355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;[Red]\(&quot;$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338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Cash Balance Over Time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'KPI Dashboard'!$I$20</c:f>
              <c:strCache>
                <c:ptCount val="1"/>
                <c:pt idx="0">
                  <c:v>Ending Cash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'KPI Dashboard'!$H$21:$H$80</c:f>
              <c:numCache>
                <c:formatCode>mmm\-yy</c:formatCode>
                <c:ptCount val="60"/>
                <c:pt idx="0">
                  <c:v>46023</c:v>
                </c:pt>
                <c:pt idx="1">
                  <c:v>46054</c:v>
                </c:pt>
                <c:pt idx="2">
                  <c:v>46082</c:v>
                </c:pt>
                <c:pt idx="3">
                  <c:v>46113</c:v>
                </c:pt>
                <c:pt idx="4">
                  <c:v>46143</c:v>
                </c:pt>
                <c:pt idx="5">
                  <c:v>46174</c:v>
                </c:pt>
                <c:pt idx="6">
                  <c:v>46204</c:v>
                </c:pt>
                <c:pt idx="7">
                  <c:v>46235</c:v>
                </c:pt>
                <c:pt idx="8">
                  <c:v>46266</c:v>
                </c:pt>
                <c:pt idx="9">
                  <c:v>46296</c:v>
                </c:pt>
                <c:pt idx="10">
                  <c:v>46327</c:v>
                </c:pt>
                <c:pt idx="11">
                  <c:v>46357</c:v>
                </c:pt>
                <c:pt idx="12">
                  <c:v>46388</c:v>
                </c:pt>
                <c:pt idx="13">
                  <c:v>46419</c:v>
                </c:pt>
                <c:pt idx="14">
                  <c:v>46447</c:v>
                </c:pt>
                <c:pt idx="15">
                  <c:v>46478</c:v>
                </c:pt>
                <c:pt idx="16">
                  <c:v>46508</c:v>
                </c:pt>
                <c:pt idx="17">
                  <c:v>46539</c:v>
                </c:pt>
                <c:pt idx="18">
                  <c:v>46569</c:v>
                </c:pt>
                <c:pt idx="19">
                  <c:v>46600</c:v>
                </c:pt>
                <c:pt idx="20">
                  <c:v>46631</c:v>
                </c:pt>
                <c:pt idx="21">
                  <c:v>46661</c:v>
                </c:pt>
                <c:pt idx="22">
                  <c:v>46692</c:v>
                </c:pt>
                <c:pt idx="23">
                  <c:v>46722</c:v>
                </c:pt>
                <c:pt idx="24">
                  <c:v>46753</c:v>
                </c:pt>
                <c:pt idx="25">
                  <c:v>46784</c:v>
                </c:pt>
                <c:pt idx="26">
                  <c:v>46813</c:v>
                </c:pt>
                <c:pt idx="27">
                  <c:v>46844</c:v>
                </c:pt>
                <c:pt idx="28">
                  <c:v>46874</c:v>
                </c:pt>
                <c:pt idx="29">
                  <c:v>46905</c:v>
                </c:pt>
                <c:pt idx="30">
                  <c:v>46935</c:v>
                </c:pt>
                <c:pt idx="31">
                  <c:v>46966</c:v>
                </c:pt>
                <c:pt idx="32">
                  <c:v>46997</c:v>
                </c:pt>
                <c:pt idx="33">
                  <c:v>47027</c:v>
                </c:pt>
                <c:pt idx="34">
                  <c:v>47058</c:v>
                </c:pt>
                <c:pt idx="35">
                  <c:v>47088</c:v>
                </c:pt>
                <c:pt idx="36">
                  <c:v>47119</c:v>
                </c:pt>
                <c:pt idx="37">
                  <c:v>47150</c:v>
                </c:pt>
                <c:pt idx="38">
                  <c:v>47178</c:v>
                </c:pt>
                <c:pt idx="39">
                  <c:v>47209</c:v>
                </c:pt>
                <c:pt idx="40">
                  <c:v>47239</c:v>
                </c:pt>
                <c:pt idx="41">
                  <c:v>47270</c:v>
                </c:pt>
                <c:pt idx="42">
                  <c:v>47300</c:v>
                </c:pt>
                <c:pt idx="43">
                  <c:v>47331</c:v>
                </c:pt>
                <c:pt idx="44">
                  <c:v>47362</c:v>
                </c:pt>
                <c:pt idx="45">
                  <c:v>47392</c:v>
                </c:pt>
                <c:pt idx="46">
                  <c:v>47423</c:v>
                </c:pt>
                <c:pt idx="47">
                  <c:v>47453</c:v>
                </c:pt>
                <c:pt idx="48">
                  <c:v>47484</c:v>
                </c:pt>
                <c:pt idx="49">
                  <c:v>47515</c:v>
                </c:pt>
                <c:pt idx="50">
                  <c:v>47543</c:v>
                </c:pt>
                <c:pt idx="51">
                  <c:v>47574</c:v>
                </c:pt>
                <c:pt idx="52">
                  <c:v>47604</c:v>
                </c:pt>
                <c:pt idx="53">
                  <c:v>47635</c:v>
                </c:pt>
                <c:pt idx="54">
                  <c:v>47665</c:v>
                </c:pt>
                <c:pt idx="55">
                  <c:v>47696</c:v>
                </c:pt>
                <c:pt idx="56">
                  <c:v>47727</c:v>
                </c:pt>
                <c:pt idx="57">
                  <c:v>47757</c:v>
                </c:pt>
                <c:pt idx="58">
                  <c:v>47788</c:v>
                </c:pt>
                <c:pt idx="59">
                  <c:v>47818</c:v>
                </c:pt>
              </c:numCache>
            </c:numRef>
          </c:cat>
          <c:val>
            <c:numRef>
              <c:f>'KPI Dashboard'!$I$21:$I$80</c:f>
              <c:numCache>
                <c:formatCode>"$"#,##0;[Red]\("$"#,##0\)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69A-1145-8C79-20EEA1A7A6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98590464"/>
        <c:axId val="1298558080"/>
      </c:lineChart>
      <c:dateAx>
        <c:axId val="129859046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98558080"/>
        <c:crosses val="autoZero"/>
        <c:auto val="1"/>
        <c:lblOffset val="100"/>
        <c:baseTimeUnit val="months"/>
      </c:dateAx>
      <c:valAx>
        <c:axId val="1298558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;[Red]\(&quot;$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98590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Customer Growth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'KPI Dashboard'!$L$20</c:f>
              <c:strCache>
                <c:ptCount val="1"/>
                <c:pt idx="0">
                  <c:v>Ending Customers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'KPI Dashboard'!$K$21:$K$80</c:f>
              <c:numCache>
                <c:formatCode>mmm\-yy</c:formatCode>
                <c:ptCount val="60"/>
                <c:pt idx="0">
                  <c:v>46023</c:v>
                </c:pt>
                <c:pt idx="1">
                  <c:v>46054</c:v>
                </c:pt>
                <c:pt idx="2">
                  <c:v>46082</c:v>
                </c:pt>
                <c:pt idx="3">
                  <c:v>46113</c:v>
                </c:pt>
                <c:pt idx="4">
                  <c:v>46143</c:v>
                </c:pt>
                <c:pt idx="5">
                  <c:v>46174</c:v>
                </c:pt>
                <c:pt idx="6">
                  <c:v>46204</c:v>
                </c:pt>
                <c:pt idx="7">
                  <c:v>46235</c:v>
                </c:pt>
                <c:pt idx="8">
                  <c:v>46266</c:v>
                </c:pt>
                <c:pt idx="9">
                  <c:v>46296</c:v>
                </c:pt>
                <c:pt idx="10">
                  <c:v>46327</c:v>
                </c:pt>
                <c:pt idx="11">
                  <c:v>46357</c:v>
                </c:pt>
                <c:pt idx="12">
                  <c:v>46388</c:v>
                </c:pt>
                <c:pt idx="13">
                  <c:v>46419</c:v>
                </c:pt>
                <c:pt idx="14">
                  <c:v>46447</c:v>
                </c:pt>
                <c:pt idx="15">
                  <c:v>46478</c:v>
                </c:pt>
                <c:pt idx="16">
                  <c:v>46508</c:v>
                </c:pt>
                <c:pt idx="17">
                  <c:v>46539</c:v>
                </c:pt>
                <c:pt idx="18">
                  <c:v>46569</c:v>
                </c:pt>
                <c:pt idx="19">
                  <c:v>46600</c:v>
                </c:pt>
                <c:pt idx="20">
                  <c:v>46631</c:v>
                </c:pt>
                <c:pt idx="21">
                  <c:v>46661</c:v>
                </c:pt>
                <c:pt idx="22">
                  <c:v>46692</c:v>
                </c:pt>
                <c:pt idx="23">
                  <c:v>46722</c:v>
                </c:pt>
                <c:pt idx="24">
                  <c:v>46753</c:v>
                </c:pt>
                <c:pt idx="25">
                  <c:v>46784</c:v>
                </c:pt>
                <c:pt idx="26">
                  <c:v>46813</c:v>
                </c:pt>
                <c:pt idx="27">
                  <c:v>46844</c:v>
                </c:pt>
                <c:pt idx="28">
                  <c:v>46874</c:v>
                </c:pt>
                <c:pt idx="29">
                  <c:v>46905</c:v>
                </c:pt>
                <c:pt idx="30">
                  <c:v>46935</c:v>
                </c:pt>
                <c:pt idx="31">
                  <c:v>46966</c:v>
                </c:pt>
                <c:pt idx="32">
                  <c:v>46997</c:v>
                </c:pt>
                <c:pt idx="33">
                  <c:v>47027</c:v>
                </c:pt>
                <c:pt idx="34">
                  <c:v>47058</c:v>
                </c:pt>
                <c:pt idx="35">
                  <c:v>47088</c:v>
                </c:pt>
                <c:pt idx="36">
                  <c:v>47119</c:v>
                </c:pt>
                <c:pt idx="37">
                  <c:v>47150</c:v>
                </c:pt>
                <c:pt idx="38">
                  <c:v>47178</c:v>
                </c:pt>
                <c:pt idx="39">
                  <c:v>47209</c:v>
                </c:pt>
                <c:pt idx="40">
                  <c:v>47239</c:v>
                </c:pt>
                <c:pt idx="41">
                  <c:v>47270</c:v>
                </c:pt>
                <c:pt idx="42">
                  <c:v>47300</c:v>
                </c:pt>
                <c:pt idx="43">
                  <c:v>47331</c:v>
                </c:pt>
                <c:pt idx="44">
                  <c:v>47362</c:v>
                </c:pt>
                <c:pt idx="45">
                  <c:v>47392</c:v>
                </c:pt>
                <c:pt idx="46">
                  <c:v>47423</c:v>
                </c:pt>
                <c:pt idx="47">
                  <c:v>47453</c:v>
                </c:pt>
                <c:pt idx="48">
                  <c:v>47484</c:v>
                </c:pt>
                <c:pt idx="49">
                  <c:v>47515</c:v>
                </c:pt>
                <c:pt idx="50">
                  <c:v>47543</c:v>
                </c:pt>
                <c:pt idx="51">
                  <c:v>47574</c:v>
                </c:pt>
                <c:pt idx="52">
                  <c:v>47604</c:v>
                </c:pt>
                <c:pt idx="53">
                  <c:v>47635</c:v>
                </c:pt>
                <c:pt idx="54">
                  <c:v>47665</c:v>
                </c:pt>
                <c:pt idx="55">
                  <c:v>47696</c:v>
                </c:pt>
                <c:pt idx="56">
                  <c:v>47727</c:v>
                </c:pt>
                <c:pt idx="57">
                  <c:v>47757</c:v>
                </c:pt>
                <c:pt idx="58">
                  <c:v>47788</c:v>
                </c:pt>
                <c:pt idx="59">
                  <c:v>47818</c:v>
                </c:pt>
              </c:numCache>
            </c:numRef>
          </c:cat>
          <c:val>
            <c:numRef>
              <c:f>'KPI Dashboard'!$L$21:$L$80</c:f>
              <c:numCache>
                <c:formatCode>#,##0;[Red]\(#,##0\)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21C-864F-BA52-1827143870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98871488"/>
        <c:axId val="1298552592"/>
      </c:lineChart>
      <c:dateAx>
        <c:axId val="129887148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98552592"/>
        <c:crosses val="autoZero"/>
        <c:auto val="1"/>
        <c:lblOffset val="100"/>
        <c:baseTimeUnit val="months"/>
      </c:dateAx>
      <c:valAx>
        <c:axId val="1298552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988714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Burn Rate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'KPI Dashboard'!$O$20</c:f>
              <c:strCache>
                <c:ptCount val="1"/>
                <c:pt idx="0">
                  <c:v>Burn Rate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'KPI Dashboard'!$N$21:$N$80</c:f>
              <c:numCache>
                <c:formatCode>mmm\-yy</c:formatCode>
                <c:ptCount val="60"/>
                <c:pt idx="0">
                  <c:v>46023</c:v>
                </c:pt>
                <c:pt idx="1">
                  <c:v>46054</c:v>
                </c:pt>
                <c:pt idx="2">
                  <c:v>46082</c:v>
                </c:pt>
                <c:pt idx="3">
                  <c:v>46113</c:v>
                </c:pt>
                <c:pt idx="4">
                  <c:v>46143</c:v>
                </c:pt>
                <c:pt idx="5">
                  <c:v>46174</c:v>
                </c:pt>
                <c:pt idx="6">
                  <c:v>46204</c:v>
                </c:pt>
                <c:pt idx="7">
                  <c:v>46235</c:v>
                </c:pt>
                <c:pt idx="8">
                  <c:v>46266</c:v>
                </c:pt>
                <c:pt idx="9">
                  <c:v>46296</c:v>
                </c:pt>
                <c:pt idx="10">
                  <c:v>46327</c:v>
                </c:pt>
                <c:pt idx="11">
                  <c:v>46357</c:v>
                </c:pt>
                <c:pt idx="12">
                  <c:v>46388</c:v>
                </c:pt>
                <c:pt idx="13">
                  <c:v>46419</c:v>
                </c:pt>
                <c:pt idx="14">
                  <c:v>46447</c:v>
                </c:pt>
                <c:pt idx="15">
                  <c:v>46478</c:v>
                </c:pt>
                <c:pt idx="16">
                  <c:v>46508</c:v>
                </c:pt>
                <c:pt idx="17">
                  <c:v>46539</c:v>
                </c:pt>
                <c:pt idx="18">
                  <c:v>46569</c:v>
                </c:pt>
                <c:pt idx="19">
                  <c:v>46600</c:v>
                </c:pt>
                <c:pt idx="20">
                  <c:v>46631</c:v>
                </c:pt>
                <c:pt idx="21">
                  <c:v>46661</c:v>
                </c:pt>
                <c:pt idx="22">
                  <c:v>46692</c:v>
                </c:pt>
                <c:pt idx="23">
                  <c:v>46722</c:v>
                </c:pt>
                <c:pt idx="24">
                  <c:v>46753</c:v>
                </c:pt>
                <c:pt idx="25">
                  <c:v>46784</c:v>
                </c:pt>
                <c:pt idx="26">
                  <c:v>46813</c:v>
                </c:pt>
                <c:pt idx="27">
                  <c:v>46844</c:v>
                </c:pt>
                <c:pt idx="28">
                  <c:v>46874</c:v>
                </c:pt>
                <c:pt idx="29">
                  <c:v>46905</c:v>
                </c:pt>
                <c:pt idx="30">
                  <c:v>46935</c:v>
                </c:pt>
                <c:pt idx="31">
                  <c:v>46966</c:v>
                </c:pt>
                <c:pt idx="32">
                  <c:v>46997</c:v>
                </c:pt>
                <c:pt idx="33">
                  <c:v>47027</c:v>
                </c:pt>
                <c:pt idx="34">
                  <c:v>47058</c:v>
                </c:pt>
                <c:pt idx="35">
                  <c:v>47088</c:v>
                </c:pt>
                <c:pt idx="36">
                  <c:v>47119</c:v>
                </c:pt>
                <c:pt idx="37">
                  <c:v>47150</c:v>
                </c:pt>
                <c:pt idx="38">
                  <c:v>47178</c:v>
                </c:pt>
                <c:pt idx="39">
                  <c:v>47209</c:v>
                </c:pt>
                <c:pt idx="40">
                  <c:v>47239</c:v>
                </c:pt>
                <c:pt idx="41">
                  <c:v>47270</c:v>
                </c:pt>
                <c:pt idx="42">
                  <c:v>47300</c:v>
                </c:pt>
                <c:pt idx="43">
                  <c:v>47331</c:v>
                </c:pt>
                <c:pt idx="44">
                  <c:v>47362</c:v>
                </c:pt>
                <c:pt idx="45">
                  <c:v>47392</c:v>
                </c:pt>
                <c:pt idx="46">
                  <c:v>47423</c:v>
                </c:pt>
                <c:pt idx="47">
                  <c:v>47453</c:v>
                </c:pt>
                <c:pt idx="48">
                  <c:v>47484</c:v>
                </c:pt>
                <c:pt idx="49">
                  <c:v>47515</c:v>
                </c:pt>
                <c:pt idx="50">
                  <c:v>47543</c:v>
                </c:pt>
                <c:pt idx="51">
                  <c:v>47574</c:v>
                </c:pt>
                <c:pt idx="52">
                  <c:v>47604</c:v>
                </c:pt>
                <c:pt idx="53">
                  <c:v>47635</c:v>
                </c:pt>
                <c:pt idx="54">
                  <c:v>47665</c:v>
                </c:pt>
                <c:pt idx="55">
                  <c:v>47696</c:v>
                </c:pt>
                <c:pt idx="56">
                  <c:v>47727</c:v>
                </c:pt>
                <c:pt idx="57">
                  <c:v>47757</c:v>
                </c:pt>
                <c:pt idx="58">
                  <c:v>47788</c:v>
                </c:pt>
                <c:pt idx="59">
                  <c:v>47818</c:v>
                </c:pt>
              </c:numCache>
            </c:numRef>
          </c:cat>
          <c:val>
            <c:numRef>
              <c:f>'KPI Dashboard'!$O$21:$O$80</c:f>
              <c:numCache>
                <c:formatCode>"$"#,##0;[Red]\("$"#,##0\)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B4-D546-8333-B2892FFDD6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298482832"/>
        <c:axId val="1298484544"/>
      </c:barChart>
      <c:dateAx>
        <c:axId val="1298482832"/>
        <c:scaling>
          <c:orientation val="minMax"/>
        </c:scaling>
        <c:delete val="0"/>
        <c:axPos val="l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98484544"/>
        <c:crosses val="autoZero"/>
        <c:auto val="1"/>
        <c:lblOffset val="100"/>
        <c:baseTimeUnit val="months"/>
      </c:dateAx>
      <c:valAx>
        <c:axId val="12984845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;[Red]\(&quot;$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984828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</xdr:row>
      <xdr:rowOff>0</xdr:rowOff>
    </xdr:from>
    <xdr:to>
      <xdr:col>14</xdr:col>
      <xdr:colOff>0</xdr:colOff>
      <xdr:row>14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3CAEF552-9410-905A-1781-6D4EC3C4024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0</xdr:colOff>
      <xdr:row>1</xdr:row>
      <xdr:rowOff>0</xdr:rowOff>
    </xdr:from>
    <xdr:to>
      <xdr:col>23</xdr:col>
      <xdr:colOff>0</xdr:colOff>
      <xdr:row>14</xdr:row>
      <xdr:rowOff>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B747747B-EA0A-1CCC-0110-5016FCCC73A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0</xdr:colOff>
      <xdr:row>15</xdr:row>
      <xdr:rowOff>0</xdr:rowOff>
    </xdr:from>
    <xdr:to>
      <xdr:col>14</xdr:col>
      <xdr:colOff>0</xdr:colOff>
      <xdr:row>28</xdr:row>
      <xdr:rowOff>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ADEF3317-7FAE-8F04-A51E-B0335937B60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14</xdr:col>
      <xdr:colOff>0</xdr:colOff>
      <xdr:row>15</xdr:row>
      <xdr:rowOff>0</xdr:rowOff>
    </xdr:from>
    <xdr:to>
      <xdr:col>23</xdr:col>
      <xdr:colOff>0</xdr:colOff>
      <xdr:row>28</xdr:row>
      <xdr:rowOff>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2098A7CF-81DF-A696-C5CC-E422EF566AB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0</xdr:colOff>
      <xdr:row>29</xdr:row>
      <xdr:rowOff>0</xdr:rowOff>
    </xdr:from>
    <xdr:to>
      <xdr:col>23</xdr:col>
      <xdr:colOff>0</xdr:colOff>
      <xdr:row>42</xdr:row>
      <xdr:rowOff>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58A726A2-DE4C-E302-0223-12AB01F1B1C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0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F02F7145-E07E-4B47-A02E-9BAFD6DECCF9}">
  <we:reference id="wa200010215" version="1.0.0.0" store="en-US" storeType="OMEX"/>
  <we:alternateReferences>
    <we:reference id="wa200010215" version="1.0.0.0" store="en-US" storeType="OMEX"/>
  </we:alternateReferences>
  <we:properties/>
  <we:bindings/>
  <we:snapshot xmlns:r="http://schemas.openxmlformats.org/officeDocument/2006/relationships"/>
</we:webextension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C62173-2AB6-A943-A67D-2D072ED7E6F6}">
  <dimension ref="A1:E27"/>
  <sheetViews>
    <sheetView showGridLines="0" tabSelected="1" workbookViewId="0">
      <selection activeCell="F23" sqref="F23"/>
    </sheetView>
  </sheetViews>
  <sheetFormatPr baseColWidth="10" defaultRowHeight="16" x14ac:dyDescent="0.2"/>
  <cols>
    <col min="1" max="1" width="48.6640625" style="25" bestFit="1" customWidth="1"/>
    <col min="2" max="2" width="17.5" style="25" bestFit="1" customWidth="1"/>
    <col min="3" max="3" width="16.5" style="25" bestFit="1" customWidth="1"/>
    <col min="4" max="4" width="10.83203125" style="25"/>
    <col min="5" max="5" width="25" style="25" hidden="1" customWidth="1"/>
    <col min="6" max="7" width="25" style="25" customWidth="1"/>
    <col min="8" max="16384" width="10.83203125" style="25"/>
  </cols>
  <sheetData>
    <row r="1" spans="1:3" ht="24" customHeight="1" thickBot="1" x14ac:dyDescent="0.25">
      <c r="A1" s="24" t="s">
        <v>0</v>
      </c>
      <c r="B1" s="24"/>
      <c r="C1" s="24"/>
    </row>
    <row r="2" spans="1:3" ht="18" customHeight="1" thickTop="1" x14ac:dyDescent="0.2">
      <c r="A2" s="26" t="s">
        <v>1</v>
      </c>
      <c r="B2" s="26"/>
      <c r="C2" s="26"/>
    </row>
    <row r="3" spans="1:3" ht="20" customHeight="1" x14ac:dyDescent="0.2">
      <c r="A3" s="27" t="s">
        <v>2</v>
      </c>
      <c r="B3" s="28"/>
      <c r="C3" s="29"/>
    </row>
    <row r="4" spans="1:3" ht="18" customHeight="1" x14ac:dyDescent="0.2">
      <c r="A4" s="30" t="s">
        <v>3</v>
      </c>
      <c r="B4" s="31" t="s">
        <v>4</v>
      </c>
      <c r="C4" s="32" t="s">
        <v>5</v>
      </c>
    </row>
    <row r="5" spans="1:3" ht="18" customHeight="1" x14ac:dyDescent="0.2">
      <c r="A5" s="33" t="s">
        <v>6</v>
      </c>
      <c r="B5" s="34">
        <v>2026</v>
      </c>
      <c r="C5" s="35" t="s">
        <v>7</v>
      </c>
    </row>
    <row r="6" spans="1:3" ht="18" customHeight="1" x14ac:dyDescent="0.2">
      <c r="A6" s="36" t="s">
        <v>8</v>
      </c>
      <c r="B6" s="37">
        <v>5</v>
      </c>
      <c r="C6" s="38" t="s">
        <v>9</v>
      </c>
    </row>
    <row r="7" spans="1:3" ht="18" customHeight="1" x14ac:dyDescent="0.2"/>
    <row r="8" spans="1:3" ht="20" customHeight="1" x14ac:dyDescent="0.2">
      <c r="A8" s="27" t="s">
        <v>10</v>
      </c>
      <c r="B8" s="28"/>
      <c r="C8" s="29"/>
    </row>
    <row r="9" spans="1:3" ht="18" customHeight="1" x14ac:dyDescent="0.2">
      <c r="A9" s="30" t="s">
        <v>11</v>
      </c>
      <c r="B9" s="39">
        <v>0</v>
      </c>
      <c r="C9" s="32" t="s">
        <v>12</v>
      </c>
    </row>
    <row r="10" spans="1:3" ht="18" customHeight="1" x14ac:dyDescent="0.2">
      <c r="A10" s="33" t="s">
        <v>13</v>
      </c>
      <c r="B10" s="40">
        <v>0</v>
      </c>
      <c r="C10" s="35" t="s">
        <v>14</v>
      </c>
    </row>
    <row r="11" spans="1:3" ht="18" customHeight="1" x14ac:dyDescent="0.2">
      <c r="A11" s="33" t="s">
        <v>15</v>
      </c>
      <c r="B11" s="41">
        <v>0</v>
      </c>
      <c r="C11" s="35" t="s">
        <v>16</v>
      </c>
    </row>
    <row r="12" spans="1:3" ht="18" customHeight="1" x14ac:dyDescent="0.2">
      <c r="A12" s="36" t="s">
        <v>17</v>
      </c>
      <c r="B12" s="42">
        <v>0</v>
      </c>
      <c r="C12" s="38" t="s">
        <v>14</v>
      </c>
    </row>
    <row r="13" spans="1:3" ht="18" customHeight="1" x14ac:dyDescent="0.2"/>
    <row r="14" spans="1:3" ht="20" customHeight="1" x14ac:dyDescent="0.2">
      <c r="A14" s="27" t="s">
        <v>18</v>
      </c>
      <c r="B14" s="28"/>
      <c r="C14" s="29"/>
    </row>
    <row r="15" spans="1:3" ht="18" customHeight="1" x14ac:dyDescent="0.2">
      <c r="A15" s="30" t="s">
        <v>19</v>
      </c>
      <c r="B15" s="41">
        <v>0</v>
      </c>
      <c r="C15" s="32" t="s">
        <v>16</v>
      </c>
    </row>
    <row r="16" spans="1:3" ht="18" customHeight="1" x14ac:dyDescent="0.2">
      <c r="A16" s="33" t="s">
        <v>20</v>
      </c>
      <c r="B16" s="41">
        <v>0</v>
      </c>
      <c r="C16" s="35" t="s">
        <v>21</v>
      </c>
    </row>
    <row r="17" spans="1:3" ht="18" customHeight="1" x14ac:dyDescent="0.2">
      <c r="A17" s="33" t="s">
        <v>22</v>
      </c>
      <c r="B17" s="41">
        <v>0</v>
      </c>
      <c r="C17" s="35" t="s">
        <v>21</v>
      </c>
    </row>
    <row r="18" spans="1:3" ht="18" customHeight="1" x14ac:dyDescent="0.2">
      <c r="A18" s="36" t="s">
        <v>23</v>
      </c>
      <c r="B18" s="43">
        <v>0</v>
      </c>
      <c r="C18" s="38" t="s">
        <v>21</v>
      </c>
    </row>
    <row r="19" spans="1:3" ht="18" customHeight="1" x14ac:dyDescent="0.2"/>
    <row r="20" spans="1:3" ht="20" customHeight="1" x14ac:dyDescent="0.2">
      <c r="A20" s="27" t="s">
        <v>24</v>
      </c>
      <c r="B20" s="28"/>
      <c r="C20" s="29"/>
    </row>
    <row r="21" spans="1:3" ht="18" customHeight="1" x14ac:dyDescent="0.2">
      <c r="A21" s="30" t="s">
        <v>25</v>
      </c>
      <c r="B21" s="41">
        <v>0</v>
      </c>
      <c r="C21" s="32" t="s">
        <v>26</v>
      </c>
    </row>
    <row r="22" spans="1:3" ht="18" customHeight="1" x14ac:dyDescent="0.2">
      <c r="A22" s="33" t="s">
        <v>27</v>
      </c>
      <c r="B22" s="41">
        <v>0</v>
      </c>
      <c r="C22" s="35" t="s">
        <v>26</v>
      </c>
    </row>
    <row r="23" spans="1:3" ht="18" customHeight="1" x14ac:dyDescent="0.2">
      <c r="A23" s="36" t="s">
        <v>28</v>
      </c>
      <c r="B23" s="44"/>
      <c r="C23" s="38" t="s">
        <v>29</v>
      </c>
    </row>
    <row r="24" spans="1:3" ht="18" customHeight="1" x14ac:dyDescent="0.2"/>
    <row r="25" spans="1:3" ht="20" customHeight="1" x14ac:dyDescent="0.2">
      <c r="A25" s="27" t="s">
        <v>30</v>
      </c>
      <c r="B25" s="28"/>
      <c r="C25" s="29"/>
    </row>
    <row r="26" spans="1:3" ht="18" customHeight="1" x14ac:dyDescent="0.2">
      <c r="A26" s="30" t="s">
        <v>31</v>
      </c>
      <c r="B26" s="45">
        <v>0</v>
      </c>
      <c r="C26" s="32" t="s">
        <v>32</v>
      </c>
    </row>
    <row r="27" spans="1:3" ht="18" customHeight="1" x14ac:dyDescent="0.2">
      <c r="A27" s="36" t="s">
        <v>33</v>
      </c>
      <c r="B27" s="46">
        <v>0</v>
      </c>
      <c r="C27" s="38" t="s">
        <v>32</v>
      </c>
    </row>
  </sheetData>
  <hyperlinks>
    <hyperlink ref="A4" location="Glossary!B6" tooltip="Open glossary definition" display="Company Name" xr:uid="{5FAFA938-7F5E-554B-A068-54E1FB4C9962}"/>
    <hyperlink ref="A5" location="Glossary!B7" tooltip="Open glossary definition" display="Model Start Year" xr:uid="{CB8A734D-71D3-6A41-B47F-65243245EF86}"/>
    <hyperlink ref="A6" location="Glossary!B8" tooltip="Open glossary definition" display="Forecast Length (Years)" xr:uid="{BB8B560A-D1FB-AB4B-8A1D-7686FA087E6E}"/>
    <hyperlink ref="A9" location="Glossary!B9" tooltip="Open glossary definition" display="Starting Customers" xr:uid="{5E1BB7D9-DCE5-824E-A83F-E18681197B06}"/>
    <hyperlink ref="A10" location="Glossary!B10" tooltip="Open glossary definition" display="Monthly Customer Growth Rate" xr:uid="{A91FE12A-C752-0D46-AE7E-38F9B3274F98}"/>
    <hyperlink ref="A11" location="Glossary!B11" tooltip="Open glossary definition" display="Average Revenue Per Customer (ARPU)" xr:uid="{0DE3B04D-9B2E-E74A-8AEF-427AC11497A5}"/>
    <hyperlink ref="A12" location="Glossary!B12" tooltip="Open glossary definition" display="Churn Rate" xr:uid="{AADDC203-7CF9-C645-ABCC-824AAE5A0660}"/>
    <hyperlink ref="A15" location="Glossary!B13" tooltip="Open glossary definition" display="Cost of Service per Customer" xr:uid="{297A1068-62E2-054F-99EF-17C391A5D7DA}"/>
    <hyperlink ref="A16" location="Glossary!B14" tooltip="Open glossary definition" display="Monthly Marketing Spend" xr:uid="{71348926-84C7-8843-8122-666CC5A9BB4F}"/>
    <hyperlink ref="A17" location="Glossary!B15" tooltip="Open glossary definition" display="Monthly Salaries" xr:uid="{BE465C16-BBEB-C34F-B53B-193A64E4D256}"/>
    <hyperlink ref="A18" location="Glossary!B16" tooltip="Open glossary definition" display="Monthly Operating Expenses" xr:uid="{B95363CA-5B81-F747-BEEC-AFC98C03267F}"/>
    <hyperlink ref="A21" location="Glossary!B17" tooltip="Open glossary definition" display="Starting Cash Balance" xr:uid="{D908750C-0A3D-384B-A321-7245A2D2ECAB}"/>
    <hyperlink ref="A22" location="Glossary!B18" tooltip="Open glossary definition" display="Funding Raised" xr:uid="{9142474E-B69E-854A-86E1-10CF9257AACF}"/>
    <hyperlink ref="A23" location="Glossary!B19" tooltip="Open glossary definition" display="Date of Funding" xr:uid="{95C3682F-3C57-3E43-9F39-13113B1BA370}"/>
    <hyperlink ref="A26" location="Glossary!B20" tooltip="Open glossary definition" display="Target Return Multiple" xr:uid="{EF626825-0BD5-AB44-8C48-AC0C089EF5C0}"/>
    <hyperlink ref="A27" location="Glossary!B21" tooltip="Open glossary definition" display="Exit Revenue Multiple" xr:uid="{B0790E23-20E7-734F-9532-26436846D42A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90F2E5-7919-184F-BB5A-F4AF86DE11D9}">
  <dimension ref="A1:H64"/>
  <sheetViews>
    <sheetView showGridLines="0" workbookViewId="0">
      <selection sqref="A1:XFD1048576"/>
    </sheetView>
  </sheetViews>
  <sheetFormatPr baseColWidth="10" defaultRowHeight="16" x14ac:dyDescent="0.2"/>
  <cols>
    <col min="1" max="1" width="21" style="49" customWidth="1"/>
    <col min="2" max="2" width="11" style="49" customWidth="1"/>
    <col min="3" max="3" width="15.1640625" style="49" customWidth="1"/>
    <col min="4" max="4" width="18.6640625" style="49" customWidth="1"/>
    <col min="5" max="5" width="18.33203125" style="49" customWidth="1"/>
    <col min="6" max="6" width="13" style="49" customWidth="1"/>
    <col min="7" max="7" width="10.83203125" style="49"/>
    <col min="8" max="8" width="24.1640625" style="49" hidden="1" customWidth="1"/>
    <col min="9" max="10" width="24.1640625" style="49" customWidth="1"/>
    <col min="11" max="16384" width="10.83203125" style="49"/>
  </cols>
  <sheetData>
    <row r="1" spans="1:6" ht="24" customHeight="1" thickBot="1" x14ac:dyDescent="0.25">
      <c r="A1" s="47" t="str">
        <f>IF('Inputs &amp; Assumptions'!$B$4&lt;&gt;"",'Inputs &amp; Assumptions'!$B$4&amp;" ","")&amp;"Revenue Forecast"</f>
        <v>Enter Company Name Revenue Forecast</v>
      </c>
      <c r="B1" s="47"/>
      <c r="C1" s="47"/>
      <c r="D1" s="48"/>
      <c r="E1" s="48"/>
      <c r="F1" s="48"/>
    </row>
    <row r="2" spans="1:6" ht="17" thickTop="1" x14ac:dyDescent="0.2"/>
    <row r="4" spans="1:6" ht="20" customHeight="1" x14ac:dyDescent="0.2">
      <c r="A4" s="50" t="s">
        <v>34</v>
      </c>
      <c r="B4" s="51" t="s">
        <v>12</v>
      </c>
      <c r="C4" s="51" t="s">
        <v>35</v>
      </c>
      <c r="D4" s="51" t="s">
        <v>36</v>
      </c>
      <c r="E4" s="51" t="s">
        <v>37</v>
      </c>
      <c r="F4" s="52" t="s">
        <v>38</v>
      </c>
    </row>
    <row r="5" spans="1:6" ht="18" customHeight="1" x14ac:dyDescent="0.2">
      <c r="A5" s="53">
        <f>IF(OR('Inputs &amp; Assumptions'!$B$5="",ROWS($A$5:A5)&gt;'Inputs &amp; Assumptions'!$B$6*12),"",EDATE(DATE('Inputs &amp; Assumptions'!$B$5,1,1),ROWS($A$5:A5)-1))</f>
        <v>46023</v>
      </c>
      <c r="B5" s="54">
        <f>IF($A5="","",IF(ROWS($A$5:A5)=1,'Inputs &amp; Assumptions'!$B$9,E4))</f>
        <v>0</v>
      </c>
      <c r="C5" s="55">
        <f>IF($A5="","",B5*'Inputs &amp; Assumptions'!$B$10)</f>
        <v>0</v>
      </c>
      <c r="D5" s="55">
        <f>IF($A5="","",B5*'Inputs &amp; Assumptions'!$B$12)</f>
        <v>0</v>
      </c>
      <c r="E5" s="55">
        <f>IF($A5="","",B5+C5-D5)</f>
        <v>0</v>
      </c>
      <c r="F5" s="56">
        <f>IF($A5="","",E5*'Inputs &amp; Assumptions'!$B$11)</f>
        <v>0</v>
      </c>
    </row>
    <row r="6" spans="1:6" ht="18" customHeight="1" x14ac:dyDescent="0.2">
      <c r="A6" s="57">
        <f>IF(OR('Inputs &amp; Assumptions'!$B$5="",ROWS($A$5:A6)&gt;'Inputs &amp; Assumptions'!$B$6*12),"",EDATE(DATE('Inputs &amp; Assumptions'!$B$5,1,1),ROWS($A$5:A6)-1))</f>
        <v>46054</v>
      </c>
      <c r="B6" s="58">
        <f>IF($A6="","",IF(ROWS($A$5:A6)=1,'Inputs &amp; Assumptions'!$B$9,E5))</f>
        <v>0</v>
      </c>
      <c r="C6" s="59">
        <f>IF($A6="","",B6*'Inputs &amp; Assumptions'!$B$10)</f>
        <v>0</v>
      </c>
      <c r="D6" s="59">
        <f>IF($A6="","",B6*'Inputs &amp; Assumptions'!$B$12)</f>
        <v>0</v>
      </c>
      <c r="E6" s="59">
        <f t="shared" ref="E6:E64" si="0">IF($A6="","",B6+C6-D6)</f>
        <v>0</v>
      </c>
      <c r="F6" s="60">
        <f>IF($A6="","",E6*'Inputs &amp; Assumptions'!$B$11)</f>
        <v>0</v>
      </c>
    </row>
    <row r="7" spans="1:6" ht="18" customHeight="1" x14ac:dyDescent="0.2">
      <c r="A7" s="57">
        <f>IF(OR('Inputs &amp; Assumptions'!$B$5="",ROWS($A$5:A7)&gt;'Inputs &amp; Assumptions'!$B$6*12),"",EDATE(DATE('Inputs &amp; Assumptions'!$B$5,1,1),ROWS($A$5:A7)-1))</f>
        <v>46082</v>
      </c>
      <c r="B7" s="58">
        <f>IF($A7="","",IF(ROWS($A$5:A7)=1,'Inputs &amp; Assumptions'!$B$9,E6))</f>
        <v>0</v>
      </c>
      <c r="C7" s="59">
        <f>IF($A7="","",B7*'Inputs &amp; Assumptions'!$B$10)</f>
        <v>0</v>
      </c>
      <c r="D7" s="59">
        <f>IF($A7="","",B7*'Inputs &amp; Assumptions'!$B$12)</f>
        <v>0</v>
      </c>
      <c r="E7" s="59">
        <f t="shared" si="0"/>
        <v>0</v>
      </c>
      <c r="F7" s="60">
        <f>IF($A7="","",E7*'Inputs &amp; Assumptions'!$B$11)</f>
        <v>0</v>
      </c>
    </row>
    <row r="8" spans="1:6" ht="18" customHeight="1" x14ac:dyDescent="0.2">
      <c r="A8" s="57">
        <f>IF(OR('Inputs &amp; Assumptions'!$B$5="",ROWS($A$5:A8)&gt;'Inputs &amp; Assumptions'!$B$6*12),"",EDATE(DATE('Inputs &amp; Assumptions'!$B$5,1,1),ROWS($A$5:A8)-1))</f>
        <v>46113</v>
      </c>
      <c r="B8" s="58">
        <f>IF($A8="","",IF(ROWS($A$5:A8)=1,'Inputs &amp; Assumptions'!$B$9,E7))</f>
        <v>0</v>
      </c>
      <c r="C8" s="59">
        <f>IF($A8="","",B8*'Inputs &amp; Assumptions'!$B$10)</f>
        <v>0</v>
      </c>
      <c r="D8" s="59">
        <f>IF($A8="","",B8*'Inputs &amp; Assumptions'!$B$12)</f>
        <v>0</v>
      </c>
      <c r="E8" s="59">
        <f t="shared" si="0"/>
        <v>0</v>
      </c>
      <c r="F8" s="60">
        <f>IF($A8="","",E8*'Inputs &amp; Assumptions'!$B$11)</f>
        <v>0</v>
      </c>
    </row>
    <row r="9" spans="1:6" ht="18" customHeight="1" x14ac:dyDescent="0.2">
      <c r="A9" s="57">
        <f>IF(OR('Inputs &amp; Assumptions'!$B$5="",ROWS($A$5:A9)&gt;'Inputs &amp; Assumptions'!$B$6*12),"",EDATE(DATE('Inputs &amp; Assumptions'!$B$5,1,1),ROWS($A$5:A9)-1))</f>
        <v>46143</v>
      </c>
      <c r="B9" s="58">
        <f>IF($A9="","",IF(ROWS($A$5:A9)=1,'Inputs &amp; Assumptions'!$B$9,E8))</f>
        <v>0</v>
      </c>
      <c r="C9" s="59">
        <f>IF($A9="","",B9*'Inputs &amp; Assumptions'!$B$10)</f>
        <v>0</v>
      </c>
      <c r="D9" s="59">
        <f>IF($A9="","",B9*'Inputs &amp; Assumptions'!$B$12)</f>
        <v>0</v>
      </c>
      <c r="E9" s="59">
        <f t="shared" si="0"/>
        <v>0</v>
      </c>
      <c r="F9" s="60">
        <f>IF($A9="","",E9*'Inputs &amp; Assumptions'!$B$11)</f>
        <v>0</v>
      </c>
    </row>
    <row r="10" spans="1:6" ht="18" customHeight="1" x14ac:dyDescent="0.2">
      <c r="A10" s="57">
        <f>IF(OR('Inputs &amp; Assumptions'!$B$5="",ROWS($A$5:A10)&gt;'Inputs &amp; Assumptions'!$B$6*12),"",EDATE(DATE('Inputs &amp; Assumptions'!$B$5,1,1),ROWS($A$5:A10)-1))</f>
        <v>46174</v>
      </c>
      <c r="B10" s="58">
        <f>IF($A10="","",IF(ROWS($A$5:A10)=1,'Inputs &amp; Assumptions'!$B$9,E9))</f>
        <v>0</v>
      </c>
      <c r="C10" s="59">
        <f>IF($A10="","",B10*'Inputs &amp; Assumptions'!$B$10)</f>
        <v>0</v>
      </c>
      <c r="D10" s="59">
        <f>IF($A10="","",B10*'Inputs &amp; Assumptions'!$B$12)</f>
        <v>0</v>
      </c>
      <c r="E10" s="59">
        <f t="shared" si="0"/>
        <v>0</v>
      </c>
      <c r="F10" s="60">
        <f>IF($A10="","",E10*'Inputs &amp; Assumptions'!$B$11)</f>
        <v>0</v>
      </c>
    </row>
    <row r="11" spans="1:6" ht="18" customHeight="1" x14ac:dyDescent="0.2">
      <c r="A11" s="57">
        <f>IF(OR('Inputs &amp; Assumptions'!$B$5="",ROWS($A$5:A11)&gt;'Inputs &amp; Assumptions'!$B$6*12),"",EDATE(DATE('Inputs &amp; Assumptions'!$B$5,1,1),ROWS($A$5:A11)-1))</f>
        <v>46204</v>
      </c>
      <c r="B11" s="58">
        <f>IF($A11="","",IF(ROWS($A$5:A11)=1,'Inputs &amp; Assumptions'!$B$9,E10))</f>
        <v>0</v>
      </c>
      <c r="C11" s="59">
        <f>IF($A11="","",B11*'Inputs &amp; Assumptions'!$B$10)</f>
        <v>0</v>
      </c>
      <c r="D11" s="59">
        <f>IF($A11="","",B11*'Inputs &amp; Assumptions'!$B$12)</f>
        <v>0</v>
      </c>
      <c r="E11" s="59">
        <f t="shared" si="0"/>
        <v>0</v>
      </c>
      <c r="F11" s="60">
        <f>IF($A11="","",E11*'Inputs &amp; Assumptions'!$B$11)</f>
        <v>0</v>
      </c>
    </row>
    <row r="12" spans="1:6" ht="18" customHeight="1" x14ac:dyDescent="0.2">
      <c r="A12" s="57">
        <f>IF(OR('Inputs &amp; Assumptions'!$B$5="",ROWS($A$5:A12)&gt;'Inputs &amp; Assumptions'!$B$6*12),"",EDATE(DATE('Inputs &amp; Assumptions'!$B$5,1,1),ROWS($A$5:A12)-1))</f>
        <v>46235</v>
      </c>
      <c r="B12" s="58">
        <f>IF($A12="","",IF(ROWS($A$5:A12)=1,'Inputs &amp; Assumptions'!$B$9,E11))</f>
        <v>0</v>
      </c>
      <c r="C12" s="59">
        <f>IF($A12="","",B12*'Inputs &amp; Assumptions'!$B$10)</f>
        <v>0</v>
      </c>
      <c r="D12" s="59">
        <f>IF($A12="","",B12*'Inputs &amp; Assumptions'!$B$12)</f>
        <v>0</v>
      </c>
      <c r="E12" s="59">
        <f t="shared" si="0"/>
        <v>0</v>
      </c>
      <c r="F12" s="60">
        <f>IF($A12="","",E12*'Inputs &amp; Assumptions'!$B$11)</f>
        <v>0</v>
      </c>
    </row>
    <row r="13" spans="1:6" ht="18" customHeight="1" x14ac:dyDescent="0.2">
      <c r="A13" s="57">
        <f>IF(OR('Inputs &amp; Assumptions'!$B$5="",ROWS($A$5:A13)&gt;'Inputs &amp; Assumptions'!$B$6*12),"",EDATE(DATE('Inputs &amp; Assumptions'!$B$5,1,1),ROWS($A$5:A13)-1))</f>
        <v>46266</v>
      </c>
      <c r="B13" s="58">
        <f>IF($A13="","",IF(ROWS($A$5:A13)=1,'Inputs &amp; Assumptions'!$B$9,E12))</f>
        <v>0</v>
      </c>
      <c r="C13" s="59">
        <f>IF($A13="","",B13*'Inputs &amp; Assumptions'!$B$10)</f>
        <v>0</v>
      </c>
      <c r="D13" s="59">
        <f>IF($A13="","",B13*'Inputs &amp; Assumptions'!$B$12)</f>
        <v>0</v>
      </c>
      <c r="E13" s="59">
        <f t="shared" si="0"/>
        <v>0</v>
      </c>
      <c r="F13" s="60">
        <f>IF($A13="","",E13*'Inputs &amp; Assumptions'!$B$11)</f>
        <v>0</v>
      </c>
    </row>
    <row r="14" spans="1:6" ht="18" customHeight="1" x14ac:dyDescent="0.2">
      <c r="A14" s="57">
        <f>IF(OR('Inputs &amp; Assumptions'!$B$5="",ROWS($A$5:A14)&gt;'Inputs &amp; Assumptions'!$B$6*12),"",EDATE(DATE('Inputs &amp; Assumptions'!$B$5,1,1),ROWS($A$5:A14)-1))</f>
        <v>46296</v>
      </c>
      <c r="B14" s="58">
        <f>IF($A14="","",IF(ROWS($A$5:A14)=1,'Inputs &amp; Assumptions'!$B$9,E13))</f>
        <v>0</v>
      </c>
      <c r="C14" s="59">
        <f>IF($A14="","",B14*'Inputs &amp; Assumptions'!$B$10)</f>
        <v>0</v>
      </c>
      <c r="D14" s="59">
        <f>IF($A14="","",B14*'Inputs &amp; Assumptions'!$B$12)</f>
        <v>0</v>
      </c>
      <c r="E14" s="59">
        <f t="shared" si="0"/>
        <v>0</v>
      </c>
      <c r="F14" s="60">
        <f>IF($A14="","",E14*'Inputs &amp; Assumptions'!$B$11)</f>
        <v>0</v>
      </c>
    </row>
    <row r="15" spans="1:6" ht="18" customHeight="1" x14ac:dyDescent="0.2">
      <c r="A15" s="57">
        <f>IF(OR('Inputs &amp; Assumptions'!$B$5="",ROWS($A$5:A15)&gt;'Inputs &amp; Assumptions'!$B$6*12),"",EDATE(DATE('Inputs &amp; Assumptions'!$B$5,1,1),ROWS($A$5:A15)-1))</f>
        <v>46327</v>
      </c>
      <c r="B15" s="58">
        <f>IF($A15="","",IF(ROWS($A$5:A15)=1,'Inputs &amp; Assumptions'!$B$9,E14))</f>
        <v>0</v>
      </c>
      <c r="C15" s="59">
        <f>IF($A15="","",B15*'Inputs &amp; Assumptions'!$B$10)</f>
        <v>0</v>
      </c>
      <c r="D15" s="59">
        <f>IF($A15="","",B15*'Inputs &amp; Assumptions'!$B$12)</f>
        <v>0</v>
      </c>
      <c r="E15" s="59">
        <f t="shared" si="0"/>
        <v>0</v>
      </c>
      <c r="F15" s="60">
        <f>IF($A15="","",E15*'Inputs &amp; Assumptions'!$B$11)</f>
        <v>0</v>
      </c>
    </row>
    <row r="16" spans="1:6" ht="18" customHeight="1" x14ac:dyDescent="0.2">
      <c r="A16" s="57">
        <f>IF(OR('Inputs &amp; Assumptions'!$B$5="",ROWS($A$5:A16)&gt;'Inputs &amp; Assumptions'!$B$6*12),"",EDATE(DATE('Inputs &amp; Assumptions'!$B$5,1,1),ROWS($A$5:A16)-1))</f>
        <v>46357</v>
      </c>
      <c r="B16" s="58">
        <f>IF($A16="","",IF(ROWS($A$5:A16)=1,'Inputs &amp; Assumptions'!$B$9,E15))</f>
        <v>0</v>
      </c>
      <c r="C16" s="59">
        <f>IF($A16="","",B16*'Inputs &amp; Assumptions'!$B$10)</f>
        <v>0</v>
      </c>
      <c r="D16" s="59">
        <f>IF($A16="","",B16*'Inputs &amp; Assumptions'!$B$12)</f>
        <v>0</v>
      </c>
      <c r="E16" s="59">
        <f t="shared" si="0"/>
        <v>0</v>
      </c>
      <c r="F16" s="60">
        <f>IF($A16="","",E16*'Inputs &amp; Assumptions'!$B$11)</f>
        <v>0</v>
      </c>
    </row>
    <row r="17" spans="1:6" ht="18" customHeight="1" x14ac:dyDescent="0.2">
      <c r="A17" s="57">
        <f>IF(OR('Inputs &amp; Assumptions'!$B$5="",ROWS($A$5:A17)&gt;'Inputs &amp; Assumptions'!$B$6*12),"",EDATE(DATE('Inputs &amp; Assumptions'!$B$5,1,1),ROWS($A$5:A17)-1))</f>
        <v>46388</v>
      </c>
      <c r="B17" s="58">
        <f>IF($A17="","",IF(ROWS($A$5:A17)=1,'Inputs &amp; Assumptions'!$B$9,E16))</f>
        <v>0</v>
      </c>
      <c r="C17" s="59">
        <f>IF($A17="","",B17*'Inputs &amp; Assumptions'!$B$10)</f>
        <v>0</v>
      </c>
      <c r="D17" s="59">
        <f>IF($A17="","",B17*'Inputs &amp; Assumptions'!$B$12)</f>
        <v>0</v>
      </c>
      <c r="E17" s="59">
        <f t="shared" si="0"/>
        <v>0</v>
      </c>
      <c r="F17" s="60">
        <f>IF($A17="","",E17*'Inputs &amp; Assumptions'!$B$11)</f>
        <v>0</v>
      </c>
    </row>
    <row r="18" spans="1:6" ht="18" customHeight="1" x14ac:dyDescent="0.2">
      <c r="A18" s="57">
        <f>IF(OR('Inputs &amp; Assumptions'!$B$5="",ROWS($A$5:A18)&gt;'Inputs &amp; Assumptions'!$B$6*12),"",EDATE(DATE('Inputs &amp; Assumptions'!$B$5,1,1),ROWS($A$5:A18)-1))</f>
        <v>46419</v>
      </c>
      <c r="B18" s="58">
        <f>IF($A18="","",IF(ROWS($A$5:A18)=1,'Inputs &amp; Assumptions'!$B$9,E17))</f>
        <v>0</v>
      </c>
      <c r="C18" s="59">
        <f>IF($A18="","",B18*'Inputs &amp; Assumptions'!$B$10)</f>
        <v>0</v>
      </c>
      <c r="D18" s="59">
        <f>IF($A18="","",B18*'Inputs &amp; Assumptions'!$B$12)</f>
        <v>0</v>
      </c>
      <c r="E18" s="59">
        <f t="shared" si="0"/>
        <v>0</v>
      </c>
      <c r="F18" s="60">
        <f>IF($A18="","",E18*'Inputs &amp; Assumptions'!$B$11)</f>
        <v>0</v>
      </c>
    </row>
    <row r="19" spans="1:6" ht="18" customHeight="1" x14ac:dyDescent="0.2">
      <c r="A19" s="57">
        <f>IF(OR('Inputs &amp; Assumptions'!$B$5="",ROWS($A$5:A19)&gt;'Inputs &amp; Assumptions'!$B$6*12),"",EDATE(DATE('Inputs &amp; Assumptions'!$B$5,1,1),ROWS($A$5:A19)-1))</f>
        <v>46447</v>
      </c>
      <c r="B19" s="58">
        <f>IF($A19="","",IF(ROWS($A$5:A19)=1,'Inputs &amp; Assumptions'!$B$9,E18))</f>
        <v>0</v>
      </c>
      <c r="C19" s="59">
        <f>IF($A19="","",B19*'Inputs &amp; Assumptions'!$B$10)</f>
        <v>0</v>
      </c>
      <c r="D19" s="59">
        <f>IF($A19="","",B19*'Inputs &amp; Assumptions'!$B$12)</f>
        <v>0</v>
      </c>
      <c r="E19" s="59">
        <f t="shared" si="0"/>
        <v>0</v>
      </c>
      <c r="F19" s="60">
        <f>IF($A19="","",E19*'Inputs &amp; Assumptions'!$B$11)</f>
        <v>0</v>
      </c>
    </row>
    <row r="20" spans="1:6" ht="18" customHeight="1" x14ac:dyDescent="0.2">
      <c r="A20" s="57">
        <f>IF(OR('Inputs &amp; Assumptions'!$B$5="",ROWS($A$5:A20)&gt;'Inputs &amp; Assumptions'!$B$6*12),"",EDATE(DATE('Inputs &amp; Assumptions'!$B$5,1,1),ROWS($A$5:A20)-1))</f>
        <v>46478</v>
      </c>
      <c r="B20" s="58">
        <f>IF($A20="","",IF(ROWS($A$5:A20)=1,'Inputs &amp; Assumptions'!$B$9,E19))</f>
        <v>0</v>
      </c>
      <c r="C20" s="59">
        <f>IF($A20="","",B20*'Inputs &amp; Assumptions'!$B$10)</f>
        <v>0</v>
      </c>
      <c r="D20" s="59">
        <f>IF($A20="","",B20*'Inputs &amp; Assumptions'!$B$12)</f>
        <v>0</v>
      </c>
      <c r="E20" s="59">
        <f t="shared" si="0"/>
        <v>0</v>
      </c>
      <c r="F20" s="60">
        <f>IF($A20="","",E20*'Inputs &amp; Assumptions'!$B$11)</f>
        <v>0</v>
      </c>
    </row>
    <row r="21" spans="1:6" ht="18" customHeight="1" x14ac:dyDescent="0.2">
      <c r="A21" s="57">
        <f>IF(OR('Inputs &amp; Assumptions'!$B$5="",ROWS($A$5:A21)&gt;'Inputs &amp; Assumptions'!$B$6*12),"",EDATE(DATE('Inputs &amp; Assumptions'!$B$5,1,1),ROWS($A$5:A21)-1))</f>
        <v>46508</v>
      </c>
      <c r="B21" s="58">
        <f>IF($A21="","",IF(ROWS($A$5:A21)=1,'Inputs &amp; Assumptions'!$B$9,E20))</f>
        <v>0</v>
      </c>
      <c r="C21" s="59">
        <f>IF($A21="","",B21*'Inputs &amp; Assumptions'!$B$10)</f>
        <v>0</v>
      </c>
      <c r="D21" s="59">
        <f>IF($A21="","",B21*'Inputs &amp; Assumptions'!$B$12)</f>
        <v>0</v>
      </c>
      <c r="E21" s="59">
        <f t="shared" si="0"/>
        <v>0</v>
      </c>
      <c r="F21" s="60">
        <f>IF($A21="","",E21*'Inputs &amp; Assumptions'!$B$11)</f>
        <v>0</v>
      </c>
    </row>
    <row r="22" spans="1:6" ht="18" customHeight="1" x14ac:dyDescent="0.2">
      <c r="A22" s="57">
        <f>IF(OR('Inputs &amp; Assumptions'!$B$5="",ROWS($A$5:A22)&gt;'Inputs &amp; Assumptions'!$B$6*12),"",EDATE(DATE('Inputs &amp; Assumptions'!$B$5,1,1),ROWS($A$5:A22)-1))</f>
        <v>46539</v>
      </c>
      <c r="B22" s="58">
        <f>IF($A22="","",IF(ROWS($A$5:A22)=1,'Inputs &amp; Assumptions'!$B$9,E21))</f>
        <v>0</v>
      </c>
      <c r="C22" s="59">
        <f>IF($A22="","",B22*'Inputs &amp; Assumptions'!$B$10)</f>
        <v>0</v>
      </c>
      <c r="D22" s="59">
        <f>IF($A22="","",B22*'Inputs &amp; Assumptions'!$B$12)</f>
        <v>0</v>
      </c>
      <c r="E22" s="59">
        <f t="shared" si="0"/>
        <v>0</v>
      </c>
      <c r="F22" s="60">
        <f>IF($A22="","",E22*'Inputs &amp; Assumptions'!$B$11)</f>
        <v>0</v>
      </c>
    </row>
    <row r="23" spans="1:6" ht="18" customHeight="1" x14ac:dyDescent="0.2">
      <c r="A23" s="57">
        <f>IF(OR('Inputs &amp; Assumptions'!$B$5="",ROWS($A$5:A23)&gt;'Inputs &amp; Assumptions'!$B$6*12),"",EDATE(DATE('Inputs &amp; Assumptions'!$B$5,1,1),ROWS($A$5:A23)-1))</f>
        <v>46569</v>
      </c>
      <c r="B23" s="58">
        <f>IF($A23="","",IF(ROWS($A$5:A23)=1,'Inputs &amp; Assumptions'!$B$9,E22))</f>
        <v>0</v>
      </c>
      <c r="C23" s="59">
        <f>IF($A23="","",B23*'Inputs &amp; Assumptions'!$B$10)</f>
        <v>0</v>
      </c>
      <c r="D23" s="59">
        <f>IF($A23="","",B23*'Inputs &amp; Assumptions'!$B$12)</f>
        <v>0</v>
      </c>
      <c r="E23" s="59">
        <f t="shared" si="0"/>
        <v>0</v>
      </c>
      <c r="F23" s="60">
        <f>IF($A23="","",E23*'Inputs &amp; Assumptions'!$B$11)</f>
        <v>0</v>
      </c>
    </row>
    <row r="24" spans="1:6" ht="18" customHeight="1" x14ac:dyDescent="0.2">
      <c r="A24" s="57">
        <f>IF(OR('Inputs &amp; Assumptions'!$B$5="",ROWS($A$5:A24)&gt;'Inputs &amp; Assumptions'!$B$6*12),"",EDATE(DATE('Inputs &amp; Assumptions'!$B$5,1,1),ROWS($A$5:A24)-1))</f>
        <v>46600</v>
      </c>
      <c r="B24" s="58">
        <f>IF($A24="","",IF(ROWS($A$5:A24)=1,'Inputs &amp; Assumptions'!$B$9,E23))</f>
        <v>0</v>
      </c>
      <c r="C24" s="59">
        <f>IF($A24="","",B24*'Inputs &amp; Assumptions'!$B$10)</f>
        <v>0</v>
      </c>
      <c r="D24" s="59">
        <f>IF($A24="","",B24*'Inputs &amp; Assumptions'!$B$12)</f>
        <v>0</v>
      </c>
      <c r="E24" s="59">
        <f t="shared" si="0"/>
        <v>0</v>
      </c>
      <c r="F24" s="60">
        <f>IF($A24="","",E24*'Inputs &amp; Assumptions'!$B$11)</f>
        <v>0</v>
      </c>
    </row>
    <row r="25" spans="1:6" ht="18" customHeight="1" x14ac:dyDescent="0.2">
      <c r="A25" s="57">
        <f>IF(OR('Inputs &amp; Assumptions'!$B$5="",ROWS($A$5:A25)&gt;'Inputs &amp; Assumptions'!$B$6*12),"",EDATE(DATE('Inputs &amp; Assumptions'!$B$5,1,1),ROWS($A$5:A25)-1))</f>
        <v>46631</v>
      </c>
      <c r="B25" s="58">
        <f>IF($A25="","",IF(ROWS($A$5:A25)=1,'Inputs &amp; Assumptions'!$B$9,E24))</f>
        <v>0</v>
      </c>
      <c r="C25" s="59">
        <f>IF($A25="","",B25*'Inputs &amp; Assumptions'!$B$10)</f>
        <v>0</v>
      </c>
      <c r="D25" s="59">
        <f>IF($A25="","",B25*'Inputs &amp; Assumptions'!$B$12)</f>
        <v>0</v>
      </c>
      <c r="E25" s="59">
        <f t="shared" si="0"/>
        <v>0</v>
      </c>
      <c r="F25" s="60">
        <f>IF($A25="","",E25*'Inputs &amp; Assumptions'!$B$11)</f>
        <v>0</v>
      </c>
    </row>
    <row r="26" spans="1:6" ht="18" customHeight="1" x14ac:dyDescent="0.2">
      <c r="A26" s="57">
        <f>IF(OR('Inputs &amp; Assumptions'!$B$5="",ROWS($A$5:A26)&gt;'Inputs &amp; Assumptions'!$B$6*12),"",EDATE(DATE('Inputs &amp; Assumptions'!$B$5,1,1),ROWS($A$5:A26)-1))</f>
        <v>46661</v>
      </c>
      <c r="B26" s="58">
        <f>IF($A26="","",IF(ROWS($A$5:A26)=1,'Inputs &amp; Assumptions'!$B$9,E25))</f>
        <v>0</v>
      </c>
      <c r="C26" s="59">
        <f>IF($A26="","",B26*'Inputs &amp; Assumptions'!$B$10)</f>
        <v>0</v>
      </c>
      <c r="D26" s="59">
        <f>IF($A26="","",B26*'Inputs &amp; Assumptions'!$B$12)</f>
        <v>0</v>
      </c>
      <c r="E26" s="59">
        <f t="shared" si="0"/>
        <v>0</v>
      </c>
      <c r="F26" s="60">
        <f>IF($A26="","",E26*'Inputs &amp; Assumptions'!$B$11)</f>
        <v>0</v>
      </c>
    </row>
    <row r="27" spans="1:6" ht="18" customHeight="1" x14ac:dyDescent="0.2">
      <c r="A27" s="57">
        <f>IF(OR('Inputs &amp; Assumptions'!$B$5="",ROWS($A$5:A27)&gt;'Inputs &amp; Assumptions'!$B$6*12),"",EDATE(DATE('Inputs &amp; Assumptions'!$B$5,1,1),ROWS($A$5:A27)-1))</f>
        <v>46692</v>
      </c>
      <c r="B27" s="58">
        <f>IF($A27="","",IF(ROWS($A$5:A27)=1,'Inputs &amp; Assumptions'!$B$9,E26))</f>
        <v>0</v>
      </c>
      <c r="C27" s="59">
        <f>IF($A27="","",B27*'Inputs &amp; Assumptions'!$B$10)</f>
        <v>0</v>
      </c>
      <c r="D27" s="59">
        <f>IF($A27="","",B27*'Inputs &amp; Assumptions'!$B$12)</f>
        <v>0</v>
      </c>
      <c r="E27" s="59">
        <f t="shared" si="0"/>
        <v>0</v>
      </c>
      <c r="F27" s="60">
        <f>IF($A27="","",E27*'Inputs &amp; Assumptions'!$B$11)</f>
        <v>0</v>
      </c>
    </row>
    <row r="28" spans="1:6" ht="18" customHeight="1" x14ac:dyDescent="0.2">
      <c r="A28" s="57">
        <f>IF(OR('Inputs &amp; Assumptions'!$B$5="",ROWS($A$5:A28)&gt;'Inputs &amp; Assumptions'!$B$6*12),"",EDATE(DATE('Inputs &amp; Assumptions'!$B$5,1,1),ROWS($A$5:A28)-1))</f>
        <v>46722</v>
      </c>
      <c r="B28" s="58">
        <f>IF($A28="","",IF(ROWS($A$5:A28)=1,'Inputs &amp; Assumptions'!$B$9,E27))</f>
        <v>0</v>
      </c>
      <c r="C28" s="59">
        <f>IF($A28="","",B28*'Inputs &amp; Assumptions'!$B$10)</f>
        <v>0</v>
      </c>
      <c r="D28" s="59">
        <f>IF($A28="","",B28*'Inputs &amp; Assumptions'!$B$12)</f>
        <v>0</v>
      </c>
      <c r="E28" s="59">
        <f t="shared" si="0"/>
        <v>0</v>
      </c>
      <c r="F28" s="60">
        <f>IF($A28="","",E28*'Inputs &amp; Assumptions'!$B$11)</f>
        <v>0</v>
      </c>
    </row>
    <row r="29" spans="1:6" ht="18" customHeight="1" x14ac:dyDescent="0.2">
      <c r="A29" s="57">
        <f>IF(OR('Inputs &amp; Assumptions'!$B$5="",ROWS($A$5:A29)&gt;'Inputs &amp; Assumptions'!$B$6*12),"",EDATE(DATE('Inputs &amp; Assumptions'!$B$5,1,1),ROWS($A$5:A29)-1))</f>
        <v>46753</v>
      </c>
      <c r="B29" s="58">
        <f>IF($A29="","",IF(ROWS($A$5:A29)=1,'Inputs &amp; Assumptions'!$B$9,E28))</f>
        <v>0</v>
      </c>
      <c r="C29" s="59">
        <f>IF($A29="","",B29*'Inputs &amp; Assumptions'!$B$10)</f>
        <v>0</v>
      </c>
      <c r="D29" s="59">
        <f>IF($A29="","",B29*'Inputs &amp; Assumptions'!$B$12)</f>
        <v>0</v>
      </c>
      <c r="E29" s="59">
        <f t="shared" si="0"/>
        <v>0</v>
      </c>
      <c r="F29" s="60">
        <f>IF($A29="","",E29*'Inputs &amp; Assumptions'!$B$11)</f>
        <v>0</v>
      </c>
    </row>
    <row r="30" spans="1:6" ht="18" customHeight="1" x14ac:dyDescent="0.2">
      <c r="A30" s="57">
        <f>IF(OR('Inputs &amp; Assumptions'!$B$5="",ROWS($A$5:A30)&gt;'Inputs &amp; Assumptions'!$B$6*12),"",EDATE(DATE('Inputs &amp; Assumptions'!$B$5,1,1),ROWS($A$5:A30)-1))</f>
        <v>46784</v>
      </c>
      <c r="B30" s="58">
        <f>IF($A30="","",IF(ROWS($A$5:A30)=1,'Inputs &amp; Assumptions'!$B$9,E29))</f>
        <v>0</v>
      </c>
      <c r="C30" s="59">
        <f>IF($A30="","",B30*'Inputs &amp; Assumptions'!$B$10)</f>
        <v>0</v>
      </c>
      <c r="D30" s="59">
        <f>IF($A30="","",B30*'Inputs &amp; Assumptions'!$B$12)</f>
        <v>0</v>
      </c>
      <c r="E30" s="59">
        <f t="shared" si="0"/>
        <v>0</v>
      </c>
      <c r="F30" s="60">
        <f>IF($A30="","",E30*'Inputs &amp; Assumptions'!$B$11)</f>
        <v>0</v>
      </c>
    </row>
    <row r="31" spans="1:6" ht="18" customHeight="1" x14ac:dyDescent="0.2">
      <c r="A31" s="57">
        <f>IF(OR('Inputs &amp; Assumptions'!$B$5="",ROWS($A$5:A31)&gt;'Inputs &amp; Assumptions'!$B$6*12),"",EDATE(DATE('Inputs &amp; Assumptions'!$B$5,1,1),ROWS($A$5:A31)-1))</f>
        <v>46813</v>
      </c>
      <c r="B31" s="58">
        <f>IF($A31="","",IF(ROWS($A$5:A31)=1,'Inputs &amp; Assumptions'!$B$9,E30))</f>
        <v>0</v>
      </c>
      <c r="C31" s="59">
        <f>IF($A31="","",B31*'Inputs &amp; Assumptions'!$B$10)</f>
        <v>0</v>
      </c>
      <c r="D31" s="59">
        <f>IF($A31="","",B31*'Inputs &amp; Assumptions'!$B$12)</f>
        <v>0</v>
      </c>
      <c r="E31" s="59">
        <f t="shared" si="0"/>
        <v>0</v>
      </c>
      <c r="F31" s="60">
        <f>IF($A31="","",E31*'Inputs &amp; Assumptions'!$B$11)</f>
        <v>0</v>
      </c>
    </row>
    <row r="32" spans="1:6" ht="18" customHeight="1" x14ac:dyDescent="0.2">
      <c r="A32" s="57">
        <f>IF(OR('Inputs &amp; Assumptions'!$B$5="",ROWS($A$5:A32)&gt;'Inputs &amp; Assumptions'!$B$6*12),"",EDATE(DATE('Inputs &amp; Assumptions'!$B$5,1,1),ROWS($A$5:A32)-1))</f>
        <v>46844</v>
      </c>
      <c r="B32" s="58">
        <f>IF($A32="","",IF(ROWS($A$5:A32)=1,'Inputs &amp; Assumptions'!$B$9,E31))</f>
        <v>0</v>
      </c>
      <c r="C32" s="59">
        <f>IF($A32="","",B32*'Inputs &amp; Assumptions'!$B$10)</f>
        <v>0</v>
      </c>
      <c r="D32" s="59">
        <f>IF($A32="","",B32*'Inputs &amp; Assumptions'!$B$12)</f>
        <v>0</v>
      </c>
      <c r="E32" s="59">
        <f t="shared" si="0"/>
        <v>0</v>
      </c>
      <c r="F32" s="60">
        <f>IF($A32="","",E32*'Inputs &amp; Assumptions'!$B$11)</f>
        <v>0</v>
      </c>
    </row>
    <row r="33" spans="1:6" ht="18" customHeight="1" x14ac:dyDescent="0.2">
      <c r="A33" s="57">
        <f>IF(OR('Inputs &amp; Assumptions'!$B$5="",ROWS($A$5:A33)&gt;'Inputs &amp; Assumptions'!$B$6*12),"",EDATE(DATE('Inputs &amp; Assumptions'!$B$5,1,1),ROWS($A$5:A33)-1))</f>
        <v>46874</v>
      </c>
      <c r="B33" s="58">
        <f>IF($A33="","",IF(ROWS($A$5:A33)=1,'Inputs &amp; Assumptions'!$B$9,E32))</f>
        <v>0</v>
      </c>
      <c r="C33" s="59">
        <f>IF($A33="","",B33*'Inputs &amp; Assumptions'!$B$10)</f>
        <v>0</v>
      </c>
      <c r="D33" s="59">
        <f>IF($A33="","",B33*'Inputs &amp; Assumptions'!$B$12)</f>
        <v>0</v>
      </c>
      <c r="E33" s="59">
        <f t="shared" si="0"/>
        <v>0</v>
      </c>
      <c r="F33" s="60">
        <f>IF($A33="","",E33*'Inputs &amp; Assumptions'!$B$11)</f>
        <v>0</v>
      </c>
    </row>
    <row r="34" spans="1:6" ht="18" customHeight="1" x14ac:dyDescent="0.2">
      <c r="A34" s="57">
        <f>IF(OR('Inputs &amp; Assumptions'!$B$5="",ROWS($A$5:A34)&gt;'Inputs &amp; Assumptions'!$B$6*12),"",EDATE(DATE('Inputs &amp; Assumptions'!$B$5,1,1),ROWS($A$5:A34)-1))</f>
        <v>46905</v>
      </c>
      <c r="B34" s="58">
        <f>IF($A34="","",IF(ROWS($A$5:A34)=1,'Inputs &amp; Assumptions'!$B$9,E33))</f>
        <v>0</v>
      </c>
      <c r="C34" s="59">
        <f>IF($A34="","",B34*'Inputs &amp; Assumptions'!$B$10)</f>
        <v>0</v>
      </c>
      <c r="D34" s="59">
        <f>IF($A34="","",B34*'Inputs &amp; Assumptions'!$B$12)</f>
        <v>0</v>
      </c>
      <c r="E34" s="59">
        <f t="shared" si="0"/>
        <v>0</v>
      </c>
      <c r="F34" s="60">
        <f>IF($A34="","",E34*'Inputs &amp; Assumptions'!$B$11)</f>
        <v>0</v>
      </c>
    </row>
    <row r="35" spans="1:6" ht="18" customHeight="1" x14ac:dyDescent="0.2">
      <c r="A35" s="57">
        <f>IF(OR('Inputs &amp; Assumptions'!$B$5="",ROWS($A$5:A35)&gt;'Inputs &amp; Assumptions'!$B$6*12),"",EDATE(DATE('Inputs &amp; Assumptions'!$B$5,1,1),ROWS($A$5:A35)-1))</f>
        <v>46935</v>
      </c>
      <c r="B35" s="58">
        <f>IF($A35="","",IF(ROWS($A$5:A35)=1,'Inputs &amp; Assumptions'!$B$9,E34))</f>
        <v>0</v>
      </c>
      <c r="C35" s="59">
        <f>IF($A35="","",B35*'Inputs &amp; Assumptions'!$B$10)</f>
        <v>0</v>
      </c>
      <c r="D35" s="59">
        <f>IF($A35="","",B35*'Inputs &amp; Assumptions'!$B$12)</f>
        <v>0</v>
      </c>
      <c r="E35" s="59">
        <f t="shared" si="0"/>
        <v>0</v>
      </c>
      <c r="F35" s="60">
        <f>IF($A35="","",E35*'Inputs &amp; Assumptions'!$B$11)</f>
        <v>0</v>
      </c>
    </row>
    <row r="36" spans="1:6" ht="18" customHeight="1" x14ac:dyDescent="0.2">
      <c r="A36" s="57">
        <f>IF(OR('Inputs &amp; Assumptions'!$B$5="",ROWS($A$5:A36)&gt;'Inputs &amp; Assumptions'!$B$6*12),"",EDATE(DATE('Inputs &amp; Assumptions'!$B$5,1,1),ROWS($A$5:A36)-1))</f>
        <v>46966</v>
      </c>
      <c r="B36" s="58">
        <f>IF($A36="","",IF(ROWS($A$5:A36)=1,'Inputs &amp; Assumptions'!$B$9,E35))</f>
        <v>0</v>
      </c>
      <c r="C36" s="59">
        <f>IF($A36="","",B36*'Inputs &amp; Assumptions'!$B$10)</f>
        <v>0</v>
      </c>
      <c r="D36" s="59">
        <f>IF($A36="","",B36*'Inputs &amp; Assumptions'!$B$12)</f>
        <v>0</v>
      </c>
      <c r="E36" s="59">
        <f t="shared" si="0"/>
        <v>0</v>
      </c>
      <c r="F36" s="60">
        <f>IF($A36="","",E36*'Inputs &amp; Assumptions'!$B$11)</f>
        <v>0</v>
      </c>
    </row>
    <row r="37" spans="1:6" ht="18" customHeight="1" x14ac:dyDescent="0.2">
      <c r="A37" s="57">
        <f>IF(OR('Inputs &amp; Assumptions'!$B$5="",ROWS($A$5:A37)&gt;'Inputs &amp; Assumptions'!$B$6*12),"",EDATE(DATE('Inputs &amp; Assumptions'!$B$5,1,1),ROWS($A$5:A37)-1))</f>
        <v>46997</v>
      </c>
      <c r="B37" s="58">
        <f>IF($A37="","",IF(ROWS($A$5:A37)=1,'Inputs &amp; Assumptions'!$B$9,E36))</f>
        <v>0</v>
      </c>
      <c r="C37" s="59">
        <f>IF($A37="","",B37*'Inputs &amp; Assumptions'!$B$10)</f>
        <v>0</v>
      </c>
      <c r="D37" s="59">
        <f>IF($A37="","",B37*'Inputs &amp; Assumptions'!$B$12)</f>
        <v>0</v>
      </c>
      <c r="E37" s="59">
        <f t="shared" si="0"/>
        <v>0</v>
      </c>
      <c r="F37" s="60">
        <f>IF($A37="","",E37*'Inputs &amp; Assumptions'!$B$11)</f>
        <v>0</v>
      </c>
    </row>
    <row r="38" spans="1:6" ht="18" customHeight="1" x14ac:dyDescent="0.2">
      <c r="A38" s="57">
        <f>IF(OR('Inputs &amp; Assumptions'!$B$5="",ROWS($A$5:A38)&gt;'Inputs &amp; Assumptions'!$B$6*12),"",EDATE(DATE('Inputs &amp; Assumptions'!$B$5,1,1),ROWS($A$5:A38)-1))</f>
        <v>47027</v>
      </c>
      <c r="B38" s="58">
        <f>IF($A38="","",IF(ROWS($A$5:A38)=1,'Inputs &amp; Assumptions'!$B$9,E37))</f>
        <v>0</v>
      </c>
      <c r="C38" s="59">
        <f>IF($A38="","",B38*'Inputs &amp; Assumptions'!$B$10)</f>
        <v>0</v>
      </c>
      <c r="D38" s="59">
        <f>IF($A38="","",B38*'Inputs &amp; Assumptions'!$B$12)</f>
        <v>0</v>
      </c>
      <c r="E38" s="59">
        <f t="shared" si="0"/>
        <v>0</v>
      </c>
      <c r="F38" s="60">
        <f>IF($A38="","",E38*'Inputs &amp; Assumptions'!$B$11)</f>
        <v>0</v>
      </c>
    </row>
    <row r="39" spans="1:6" ht="18" customHeight="1" x14ac:dyDescent="0.2">
      <c r="A39" s="57">
        <f>IF(OR('Inputs &amp; Assumptions'!$B$5="",ROWS($A$5:A39)&gt;'Inputs &amp; Assumptions'!$B$6*12),"",EDATE(DATE('Inputs &amp; Assumptions'!$B$5,1,1),ROWS($A$5:A39)-1))</f>
        <v>47058</v>
      </c>
      <c r="B39" s="58">
        <f>IF($A39="","",IF(ROWS($A$5:A39)=1,'Inputs &amp; Assumptions'!$B$9,E38))</f>
        <v>0</v>
      </c>
      <c r="C39" s="59">
        <f>IF($A39="","",B39*'Inputs &amp; Assumptions'!$B$10)</f>
        <v>0</v>
      </c>
      <c r="D39" s="59">
        <f>IF($A39="","",B39*'Inputs &amp; Assumptions'!$B$12)</f>
        <v>0</v>
      </c>
      <c r="E39" s="59">
        <f t="shared" si="0"/>
        <v>0</v>
      </c>
      <c r="F39" s="60">
        <f>IF($A39="","",E39*'Inputs &amp; Assumptions'!$B$11)</f>
        <v>0</v>
      </c>
    </row>
    <row r="40" spans="1:6" ht="18" customHeight="1" x14ac:dyDescent="0.2">
      <c r="A40" s="57">
        <f>IF(OR('Inputs &amp; Assumptions'!$B$5="",ROWS($A$5:A40)&gt;'Inputs &amp; Assumptions'!$B$6*12),"",EDATE(DATE('Inputs &amp; Assumptions'!$B$5,1,1),ROWS($A$5:A40)-1))</f>
        <v>47088</v>
      </c>
      <c r="B40" s="58">
        <f>IF($A40="","",IF(ROWS($A$5:A40)=1,'Inputs &amp; Assumptions'!$B$9,E39))</f>
        <v>0</v>
      </c>
      <c r="C40" s="59">
        <f>IF($A40="","",B40*'Inputs &amp; Assumptions'!$B$10)</f>
        <v>0</v>
      </c>
      <c r="D40" s="59">
        <f>IF($A40="","",B40*'Inputs &amp; Assumptions'!$B$12)</f>
        <v>0</v>
      </c>
      <c r="E40" s="59">
        <f t="shared" si="0"/>
        <v>0</v>
      </c>
      <c r="F40" s="60">
        <f>IF($A40="","",E40*'Inputs &amp; Assumptions'!$B$11)</f>
        <v>0</v>
      </c>
    </row>
    <row r="41" spans="1:6" ht="18" customHeight="1" x14ac:dyDescent="0.2">
      <c r="A41" s="57">
        <f>IF(OR('Inputs &amp; Assumptions'!$B$5="",ROWS($A$5:A41)&gt;'Inputs &amp; Assumptions'!$B$6*12),"",EDATE(DATE('Inputs &amp; Assumptions'!$B$5,1,1),ROWS($A$5:A41)-1))</f>
        <v>47119</v>
      </c>
      <c r="B41" s="58">
        <f>IF($A41="","",IF(ROWS($A$5:A41)=1,'Inputs &amp; Assumptions'!$B$9,E40))</f>
        <v>0</v>
      </c>
      <c r="C41" s="59">
        <f>IF($A41="","",B41*'Inputs &amp; Assumptions'!$B$10)</f>
        <v>0</v>
      </c>
      <c r="D41" s="59">
        <f>IF($A41="","",B41*'Inputs &amp; Assumptions'!$B$12)</f>
        <v>0</v>
      </c>
      <c r="E41" s="59">
        <f t="shared" si="0"/>
        <v>0</v>
      </c>
      <c r="F41" s="60">
        <f>IF($A41="","",E41*'Inputs &amp; Assumptions'!$B$11)</f>
        <v>0</v>
      </c>
    </row>
    <row r="42" spans="1:6" ht="18" customHeight="1" x14ac:dyDescent="0.2">
      <c r="A42" s="57">
        <f>IF(OR('Inputs &amp; Assumptions'!$B$5="",ROWS($A$5:A42)&gt;'Inputs &amp; Assumptions'!$B$6*12),"",EDATE(DATE('Inputs &amp; Assumptions'!$B$5,1,1),ROWS($A$5:A42)-1))</f>
        <v>47150</v>
      </c>
      <c r="B42" s="58">
        <f>IF($A42="","",IF(ROWS($A$5:A42)=1,'Inputs &amp; Assumptions'!$B$9,E41))</f>
        <v>0</v>
      </c>
      <c r="C42" s="59">
        <f>IF($A42="","",B42*'Inputs &amp; Assumptions'!$B$10)</f>
        <v>0</v>
      </c>
      <c r="D42" s="59">
        <f>IF($A42="","",B42*'Inputs &amp; Assumptions'!$B$12)</f>
        <v>0</v>
      </c>
      <c r="E42" s="59">
        <f t="shared" si="0"/>
        <v>0</v>
      </c>
      <c r="F42" s="60">
        <f>IF($A42="","",E42*'Inputs &amp; Assumptions'!$B$11)</f>
        <v>0</v>
      </c>
    </row>
    <row r="43" spans="1:6" ht="18" customHeight="1" x14ac:dyDescent="0.2">
      <c r="A43" s="57">
        <f>IF(OR('Inputs &amp; Assumptions'!$B$5="",ROWS($A$5:A43)&gt;'Inputs &amp; Assumptions'!$B$6*12),"",EDATE(DATE('Inputs &amp; Assumptions'!$B$5,1,1),ROWS($A$5:A43)-1))</f>
        <v>47178</v>
      </c>
      <c r="B43" s="58">
        <f>IF($A43="","",IF(ROWS($A$5:A43)=1,'Inputs &amp; Assumptions'!$B$9,E42))</f>
        <v>0</v>
      </c>
      <c r="C43" s="59">
        <f>IF($A43="","",B43*'Inputs &amp; Assumptions'!$B$10)</f>
        <v>0</v>
      </c>
      <c r="D43" s="59">
        <f>IF($A43="","",B43*'Inputs &amp; Assumptions'!$B$12)</f>
        <v>0</v>
      </c>
      <c r="E43" s="59">
        <f t="shared" si="0"/>
        <v>0</v>
      </c>
      <c r="F43" s="60">
        <f>IF($A43="","",E43*'Inputs &amp; Assumptions'!$B$11)</f>
        <v>0</v>
      </c>
    </row>
    <row r="44" spans="1:6" ht="18" customHeight="1" x14ac:dyDescent="0.2">
      <c r="A44" s="57">
        <f>IF(OR('Inputs &amp; Assumptions'!$B$5="",ROWS($A$5:A44)&gt;'Inputs &amp; Assumptions'!$B$6*12),"",EDATE(DATE('Inputs &amp; Assumptions'!$B$5,1,1),ROWS($A$5:A44)-1))</f>
        <v>47209</v>
      </c>
      <c r="B44" s="58">
        <f>IF($A44="","",IF(ROWS($A$5:A44)=1,'Inputs &amp; Assumptions'!$B$9,E43))</f>
        <v>0</v>
      </c>
      <c r="C44" s="59">
        <f>IF($A44="","",B44*'Inputs &amp; Assumptions'!$B$10)</f>
        <v>0</v>
      </c>
      <c r="D44" s="59">
        <f>IF($A44="","",B44*'Inputs &amp; Assumptions'!$B$12)</f>
        <v>0</v>
      </c>
      <c r="E44" s="59">
        <f t="shared" si="0"/>
        <v>0</v>
      </c>
      <c r="F44" s="60">
        <f>IF($A44="","",E44*'Inputs &amp; Assumptions'!$B$11)</f>
        <v>0</v>
      </c>
    </row>
    <row r="45" spans="1:6" ht="18" customHeight="1" x14ac:dyDescent="0.2">
      <c r="A45" s="57">
        <f>IF(OR('Inputs &amp; Assumptions'!$B$5="",ROWS($A$5:A45)&gt;'Inputs &amp; Assumptions'!$B$6*12),"",EDATE(DATE('Inputs &amp; Assumptions'!$B$5,1,1),ROWS($A$5:A45)-1))</f>
        <v>47239</v>
      </c>
      <c r="B45" s="58">
        <f>IF($A45="","",IF(ROWS($A$5:A45)=1,'Inputs &amp; Assumptions'!$B$9,E44))</f>
        <v>0</v>
      </c>
      <c r="C45" s="59">
        <f>IF($A45="","",B45*'Inputs &amp; Assumptions'!$B$10)</f>
        <v>0</v>
      </c>
      <c r="D45" s="59">
        <f>IF($A45="","",B45*'Inputs &amp; Assumptions'!$B$12)</f>
        <v>0</v>
      </c>
      <c r="E45" s="59">
        <f t="shared" si="0"/>
        <v>0</v>
      </c>
      <c r="F45" s="60">
        <f>IF($A45="","",E45*'Inputs &amp; Assumptions'!$B$11)</f>
        <v>0</v>
      </c>
    </row>
    <row r="46" spans="1:6" ht="18" customHeight="1" x14ac:dyDescent="0.2">
      <c r="A46" s="57">
        <f>IF(OR('Inputs &amp; Assumptions'!$B$5="",ROWS($A$5:A46)&gt;'Inputs &amp; Assumptions'!$B$6*12),"",EDATE(DATE('Inputs &amp; Assumptions'!$B$5,1,1),ROWS($A$5:A46)-1))</f>
        <v>47270</v>
      </c>
      <c r="B46" s="58">
        <f>IF($A46="","",IF(ROWS($A$5:A46)=1,'Inputs &amp; Assumptions'!$B$9,E45))</f>
        <v>0</v>
      </c>
      <c r="C46" s="59">
        <f>IF($A46="","",B46*'Inputs &amp; Assumptions'!$B$10)</f>
        <v>0</v>
      </c>
      <c r="D46" s="59">
        <f>IF($A46="","",B46*'Inputs &amp; Assumptions'!$B$12)</f>
        <v>0</v>
      </c>
      <c r="E46" s="59">
        <f t="shared" si="0"/>
        <v>0</v>
      </c>
      <c r="F46" s="60">
        <f>IF($A46="","",E46*'Inputs &amp; Assumptions'!$B$11)</f>
        <v>0</v>
      </c>
    </row>
    <row r="47" spans="1:6" ht="18" customHeight="1" x14ac:dyDescent="0.2">
      <c r="A47" s="57">
        <f>IF(OR('Inputs &amp; Assumptions'!$B$5="",ROWS($A$5:A47)&gt;'Inputs &amp; Assumptions'!$B$6*12),"",EDATE(DATE('Inputs &amp; Assumptions'!$B$5,1,1),ROWS($A$5:A47)-1))</f>
        <v>47300</v>
      </c>
      <c r="B47" s="58">
        <f>IF($A47="","",IF(ROWS($A$5:A47)=1,'Inputs &amp; Assumptions'!$B$9,E46))</f>
        <v>0</v>
      </c>
      <c r="C47" s="59">
        <f>IF($A47="","",B47*'Inputs &amp; Assumptions'!$B$10)</f>
        <v>0</v>
      </c>
      <c r="D47" s="59">
        <f>IF($A47="","",B47*'Inputs &amp; Assumptions'!$B$12)</f>
        <v>0</v>
      </c>
      <c r="E47" s="59">
        <f t="shared" si="0"/>
        <v>0</v>
      </c>
      <c r="F47" s="60">
        <f>IF($A47="","",E47*'Inputs &amp; Assumptions'!$B$11)</f>
        <v>0</v>
      </c>
    </row>
    <row r="48" spans="1:6" ht="18" customHeight="1" x14ac:dyDescent="0.2">
      <c r="A48" s="57">
        <f>IF(OR('Inputs &amp; Assumptions'!$B$5="",ROWS($A$5:A48)&gt;'Inputs &amp; Assumptions'!$B$6*12),"",EDATE(DATE('Inputs &amp; Assumptions'!$B$5,1,1),ROWS($A$5:A48)-1))</f>
        <v>47331</v>
      </c>
      <c r="B48" s="58">
        <f>IF($A48="","",IF(ROWS($A$5:A48)=1,'Inputs &amp; Assumptions'!$B$9,E47))</f>
        <v>0</v>
      </c>
      <c r="C48" s="59">
        <f>IF($A48="","",B48*'Inputs &amp; Assumptions'!$B$10)</f>
        <v>0</v>
      </c>
      <c r="D48" s="59">
        <f>IF($A48="","",B48*'Inputs &amp; Assumptions'!$B$12)</f>
        <v>0</v>
      </c>
      <c r="E48" s="59">
        <f t="shared" si="0"/>
        <v>0</v>
      </c>
      <c r="F48" s="60">
        <f>IF($A48="","",E48*'Inputs &amp; Assumptions'!$B$11)</f>
        <v>0</v>
      </c>
    </row>
    <row r="49" spans="1:6" ht="18" customHeight="1" x14ac:dyDescent="0.2">
      <c r="A49" s="57">
        <f>IF(OR('Inputs &amp; Assumptions'!$B$5="",ROWS($A$5:A49)&gt;'Inputs &amp; Assumptions'!$B$6*12),"",EDATE(DATE('Inputs &amp; Assumptions'!$B$5,1,1),ROWS($A$5:A49)-1))</f>
        <v>47362</v>
      </c>
      <c r="B49" s="58">
        <f>IF($A49="","",IF(ROWS($A$5:A49)=1,'Inputs &amp; Assumptions'!$B$9,E48))</f>
        <v>0</v>
      </c>
      <c r="C49" s="59">
        <f>IF($A49="","",B49*'Inputs &amp; Assumptions'!$B$10)</f>
        <v>0</v>
      </c>
      <c r="D49" s="59">
        <f>IF($A49="","",B49*'Inputs &amp; Assumptions'!$B$12)</f>
        <v>0</v>
      </c>
      <c r="E49" s="59">
        <f t="shared" si="0"/>
        <v>0</v>
      </c>
      <c r="F49" s="60">
        <f>IF($A49="","",E49*'Inputs &amp; Assumptions'!$B$11)</f>
        <v>0</v>
      </c>
    </row>
    <row r="50" spans="1:6" ht="18" customHeight="1" x14ac:dyDescent="0.2">
      <c r="A50" s="57">
        <f>IF(OR('Inputs &amp; Assumptions'!$B$5="",ROWS($A$5:A50)&gt;'Inputs &amp; Assumptions'!$B$6*12),"",EDATE(DATE('Inputs &amp; Assumptions'!$B$5,1,1),ROWS($A$5:A50)-1))</f>
        <v>47392</v>
      </c>
      <c r="B50" s="58">
        <f>IF($A50="","",IF(ROWS($A$5:A50)=1,'Inputs &amp; Assumptions'!$B$9,E49))</f>
        <v>0</v>
      </c>
      <c r="C50" s="59">
        <f>IF($A50="","",B50*'Inputs &amp; Assumptions'!$B$10)</f>
        <v>0</v>
      </c>
      <c r="D50" s="59">
        <f>IF($A50="","",B50*'Inputs &amp; Assumptions'!$B$12)</f>
        <v>0</v>
      </c>
      <c r="E50" s="59">
        <f t="shared" si="0"/>
        <v>0</v>
      </c>
      <c r="F50" s="60">
        <f>IF($A50="","",E50*'Inputs &amp; Assumptions'!$B$11)</f>
        <v>0</v>
      </c>
    </row>
    <row r="51" spans="1:6" ht="18" customHeight="1" x14ac:dyDescent="0.2">
      <c r="A51" s="57">
        <f>IF(OR('Inputs &amp; Assumptions'!$B$5="",ROWS($A$5:A51)&gt;'Inputs &amp; Assumptions'!$B$6*12),"",EDATE(DATE('Inputs &amp; Assumptions'!$B$5,1,1),ROWS($A$5:A51)-1))</f>
        <v>47423</v>
      </c>
      <c r="B51" s="58">
        <f>IF($A51="","",IF(ROWS($A$5:A51)=1,'Inputs &amp; Assumptions'!$B$9,E50))</f>
        <v>0</v>
      </c>
      <c r="C51" s="59">
        <f>IF($A51="","",B51*'Inputs &amp; Assumptions'!$B$10)</f>
        <v>0</v>
      </c>
      <c r="D51" s="59">
        <f>IF($A51="","",B51*'Inputs &amp; Assumptions'!$B$12)</f>
        <v>0</v>
      </c>
      <c r="E51" s="59">
        <f t="shared" si="0"/>
        <v>0</v>
      </c>
      <c r="F51" s="60">
        <f>IF($A51="","",E51*'Inputs &amp; Assumptions'!$B$11)</f>
        <v>0</v>
      </c>
    </row>
    <row r="52" spans="1:6" ht="18" customHeight="1" x14ac:dyDescent="0.2">
      <c r="A52" s="57">
        <f>IF(OR('Inputs &amp; Assumptions'!$B$5="",ROWS($A$5:A52)&gt;'Inputs &amp; Assumptions'!$B$6*12),"",EDATE(DATE('Inputs &amp; Assumptions'!$B$5,1,1),ROWS($A$5:A52)-1))</f>
        <v>47453</v>
      </c>
      <c r="B52" s="58">
        <f>IF($A52="","",IF(ROWS($A$5:A52)=1,'Inputs &amp; Assumptions'!$B$9,E51))</f>
        <v>0</v>
      </c>
      <c r="C52" s="59">
        <f>IF($A52="","",B52*'Inputs &amp; Assumptions'!$B$10)</f>
        <v>0</v>
      </c>
      <c r="D52" s="59">
        <f>IF($A52="","",B52*'Inputs &amp; Assumptions'!$B$12)</f>
        <v>0</v>
      </c>
      <c r="E52" s="59">
        <f t="shared" si="0"/>
        <v>0</v>
      </c>
      <c r="F52" s="60">
        <f>IF($A52="","",E52*'Inputs &amp; Assumptions'!$B$11)</f>
        <v>0</v>
      </c>
    </row>
    <row r="53" spans="1:6" ht="18" customHeight="1" x14ac:dyDescent="0.2">
      <c r="A53" s="57">
        <f>IF(OR('Inputs &amp; Assumptions'!$B$5="",ROWS($A$5:A53)&gt;'Inputs &amp; Assumptions'!$B$6*12),"",EDATE(DATE('Inputs &amp; Assumptions'!$B$5,1,1),ROWS($A$5:A53)-1))</f>
        <v>47484</v>
      </c>
      <c r="B53" s="58">
        <f>IF($A53="","",IF(ROWS($A$5:A53)=1,'Inputs &amp; Assumptions'!$B$9,E52))</f>
        <v>0</v>
      </c>
      <c r="C53" s="59">
        <f>IF($A53="","",B53*'Inputs &amp; Assumptions'!$B$10)</f>
        <v>0</v>
      </c>
      <c r="D53" s="59">
        <f>IF($A53="","",B53*'Inputs &amp; Assumptions'!$B$12)</f>
        <v>0</v>
      </c>
      <c r="E53" s="59">
        <f t="shared" si="0"/>
        <v>0</v>
      </c>
      <c r="F53" s="60">
        <f>IF($A53="","",E53*'Inputs &amp; Assumptions'!$B$11)</f>
        <v>0</v>
      </c>
    </row>
    <row r="54" spans="1:6" ht="18" customHeight="1" x14ac:dyDescent="0.2">
      <c r="A54" s="57">
        <f>IF(OR('Inputs &amp; Assumptions'!$B$5="",ROWS($A$5:A54)&gt;'Inputs &amp; Assumptions'!$B$6*12),"",EDATE(DATE('Inputs &amp; Assumptions'!$B$5,1,1),ROWS($A$5:A54)-1))</f>
        <v>47515</v>
      </c>
      <c r="B54" s="58">
        <f>IF($A54="","",IF(ROWS($A$5:A54)=1,'Inputs &amp; Assumptions'!$B$9,E53))</f>
        <v>0</v>
      </c>
      <c r="C54" s="59">
        <f>IF($A54="","",B54*'Inputs &amp; Assumptions'!$B$10)</f>
        <v>0</v>
      </c>
      <c r="D54" s="59">
        <f>IF($A54="","",B54*'Inputs &amp; Assumptions'!$B$12)</f>
        <v>0</v>
      </c>
      <c r="E54" s="59">
        <f t="shared" si="0"/>
        <v>0</v>
      </c>
      <c r="F54" s="60">
        <f>IF($A54="","",E54*'Inputs &amp; Assumptions'!$B$11)</f>
        <v>0</v>
      </c>
    </row>
    <row r="55" spans="1:6" ht="18" customHeight="1" x14ac:dyDescent="0.2">
      <c r="A55" s="57">
        <f>IF(OR('Inputs &amp; Assumptions'!$B$5="",ROWS($A$5:A55)&gt;'Inputs &amp; Assumptions'!$B$6*12),"",EDATE(DATE('Inputs &amp; Assumptions'!$B$5,1,1),ROWS($A$5:A55)-1))</f>
        <v>47543</v>
      </c>
      <c r="B55" s="58">
        <f>IF($A55="","",IF(ROWS($A$5:A55)=1,'Inputs &amp; Assumptions'!$B$9,E54))</f>
        <v>0</v>
      </c>
      <c r="C55" s="59">
        <f>IF($A55="","",B55*'Inputs &amp; Assumptions'!$B$10)</f>
        <v>0</v>
      </c>
      <c r="D55" s="59">
        <f>IF($A55="","",B55*'Inputs &amp; Assumptions'!$B$12)</f>
        <v>0</v>
      </c>
      <c r="E55" s="59">
        <f t="shared" si="0"/>
        <v>0</v>
      </c>
      <c r="F55" s="60">
        <f>IF($A55="","",E55*'Inputs &amp; Assumptions'!$B$11)</f>
        <v>0</v>
      </c>
    </row>
    <row r="56" spans="1:6" ht="18" customHeight="1" x14ac:dyDescent="0.2">
      <c r="A56" s="57">
        <f>IF(OR('Inputs &amp; Assumptions'!$B$5="",ROWS($A$5:A56)&gt;'Inputs &amp; Assumptions'!$B$6*12),"",EDATE(DATE('Inputs &amp; Assumptions'!$B$5,1,1),ROWS($A$5:A56)-1))</f>
        <v>47574</v>
      </c>
      <c r="B56" s="58">
        <f>IF($A56="","",IF(ROWS($A$5:A56)=1,'Inputs &amp; Assumptions'!$B$9,E55))</f>
        <v>0</v>
      </c>
      <c r="C56" s="59">
        <f>IF($A56="","",B56*'Inputs &amp; Assumptions'!$B$10)</f>
        <v>0</v>
      </c>
      <c r="D56" s="59">
        <f>IF($A56="","",B56*'Inputs &amp; Assumptions'!$B$12)</f>
        <v>0</v>
      </c>
      <c r="E56" s="59">
        <f t="shared" si="0"/>
        <v>0</v>
      </c>
      <c r="F56" s="60">
        <f>IF($A56="","",E56*'Inputs &amp; Assumptions'!$B$11)</f>
        <v>0</v>
      </c>
    </row>
    <row r="57" spans="1:6" ht="18" customHeight="1" x14ac:dyDescent="0.2">
      <c r="A57" s="57">
        <f>IF(OR('Inputs &amp; Assumptions'!$B$5="",ROWS($A$5:A57)&gt;'Inputs &amp; Assumptions'!$B$6*12),"",EDATE(DATE('Inputs &amp; Assumptions'!$B$5,1,1),ROWS($A$5:A57)-1))</f>
        <v>47604</v>
      </c>
      <c r="B57" s="58">
        <f>IF($A57="","",IF(ROWS($A$5:A57)=1,'Inputs &amp; Assumptions'!$B$9,E56))</f>
        <v>0</v>
      </c>
      <c r="C57" s="59">
        <f>IF($A57="","",B57*'Inputs &amp; Assumptions'!$B$10)</f>
        <v>0</v>
      </c>
      <c r="D57" s="59">
        <f>IF($A57="","",B57*'Inputs &amp; Assumptions'!$B$12)</f>
        <v>0</v>
      </c>
      <c r="E57" s="59">
        <f t="shared" si="0"/>
        <v>0</v>
      </c>
      <c r="F57" s="60">
        <f>IF($A57="","",E57*'Inputs &amp; Assumptions'!$B$11)</f>
        <v>0</v>
      </c>
    </row>
    <row r="58" spans="1:6" ht="18" customHeight="1" x14ac:dyDescent="0.2">
      <c r="A58" s="57">
        <f>IF(OR('Inputs &amp; Assumptions'!$B$5="",ROWS($A$5:A58)&gt;'Inputs &amp; Assumptions'!$B$6*12),"",EDATE(DATE('Inputs &amp; Assumptions'!$B$5,1,1),ROWS($A$5:A58)-1))</f>
        <v>47635</v>
      </c>
      <c r="B58" s="58">
        <f>IF($A58="","",IF(ROWS($A$5:A58)=1,'Inputs &amp; Assumptions'!$B$9,E57))</f>
        <v>0</v>
      </c>
      <c r="C58" s="59">
        <f>IF($A58="","",B58*'Inputs &amp; Assumptions'!$B$10)</f>
        <v>0</v>
      </c>
      <c r="D58" s="59">
        <f>IF($A58="","",B58*'Inputs &amp; Assumptions'!$B$12)</f>
        <v>0</v>
      </c>
      <c r="E58" s="59">
        <f t="shared" si="0"/>
        <v>0</v>
      </c>
      <c r="F58" s="60">
        <f>IF($A58="","",E58*'Inputs &amp; Assumptions'!$B$11)</f>
        <v>0</v>
      </c>
    </row>
    <row r="59" spans="1:6" ht="18" customHeight="1" x14ac:dyDescent="0.2">
      <c r="A59" s="57">
        <f>IF(OR('Inputs &amp; Assumptions'!$B$5="",ROWS($A$5:A59)&gt;'Inputs &amp; Assumptions'!$B$6*12),"",EDATE(DATE('Inputs &amp; Assumptions'!$B$5,1,1),ROWS($A$5:A59)-1))</f>
        <v>47665</v>
      </c>
      <c r="B59" s="58">
        <f>IF($A59="","",IF(ROWS($A$5:A59)=1,'Inputs &amp; Assumptions'!$B$9,E58))</f>
        <v>0</v>
      </c>
      <c r="C59" s="59">
        <f>IF($A59="","",B59*'Inputs &amp; Assumptions'!$B$10)</f>
        <v>0</v>
      </c>
      <c r="D59" s="59">
        <f>IF($A59="","",B59*'Inputs &amp; Assumptions'!$B$12)</f>
        <v>0</v>
      </c>
      <c r="E59" s="59">
        <f t="shared" si="0"/>
        <v>0</v>
      </c>
      <c r="F59" s="60">
        <f>IF($A59="","",E59*'Inputs &amp; Assumptions'!$B$11)</f>
        <v>0</v>
      </c>
    </row>
    <row r="60" spans="1:6" ht="18" customHeight="1" x14ac:dyDescent="0.2">
      <c r="A60" s="57">
        <f>IF(OR('Inputs &amp; Assumptions'!$B$5="",ROWS($A$5:A60)&gt;'Inputs &amp; Assumptions'!$B$6*12),"",EDATE(DATE('Inputs &amp; Assumptions'!$B$5,1,1),ROWS($A$5:A60)-1))</f>
        <v>47696</v>
      </c>
      <c r="B60" s="58">
        <f>IF($A60="","",IF(ROWS($A$5:A60)=1,'Inputs &amp; Assumptions'!$B$9,E59))</f>
        <v>0</v>
      </c>
      <c r="C60" s="59">
        <f>IF($A60="","",B60*'Inputs &amp; Assumptions'!$B$10)</f>
        <v>0</v>
      </c>
      <c r="D60" s="59">
        <f>IF($A60="","",B60*'Inputs &amp; Assumptions'!$B$12)</f>
        <v>0</v>
      </c>
      <c r="E60" s="59">
        <f t="shared" si="0"/>
        <v>0</v>
      </c>
      <c r="F60" s="60">
        <f>IF($A60="","",E60*'Inputs &amp; Assumptions'!$B$11)</f>
        <v>0</v>
      </c>
    </row>
    <row r="61" spans="1:6" ht="18" customHeight="1" x14ac:dyDescent="0.2">
      <c r="A61" s="57">
        <f>IF(OR('Inputs &amp; Assumptions'!$B$5="",ROWS($A$5:A61)&gt;'Inputs &amp; Assumptions'!$B$6*12),"",EDATE(DATE('Inputs &amp; Assumptions'!$B$5,1,1),ROWS($A$5:A61)-1))</f>
        <v>47727</v>
      </c>
      <c r="B61" s="58">
        <f>IF($A61="","",IF(ROWS($A$5:A61)=1,'Inputs &amp; Assumptions'!$B$9,E60))</f>
        <v>0</v>
      </c>
      <c r="C61" s="59">
        <f>IF($A61="","",B61*'Inputs &amp; Assumptions'!$B$10)</f>
        <v>0</v>
      </c>
      <c r="D61" s="59">
        <f>IF($A61="","",B61*'Inputs &amp; Assumptions'!$B$12)</f>
        <v>0</v>
      </c>
      <c r="E61" s="59">
        <f t="shared" si="0"/>
        <v>0</v>
      </c>
      <c r="F61" s="60">
        <f>IF($A61="","",E61*'Inputs &amp; Assumptions'!$B$11)</f>
        <v>0</v>
      </c>
    </row>
    <row r="62" spans="1:6" ht="18" customHeight="1" x14ac:dyDescent="0.2">
      <c r="A62" s="57">
        <f>IF(OR('Inputs &amp; Assumptions'!$B$5="",ROWS($A$5:A62)&gt;'Inputs &amp; Assumptions'!$B$6*12),"",EDATE(DATE('Inputs &amp; Assumptions'!$B$5,1,1),ROWS($A$5:A62)-1))</f>
        <v>47757</v>
      </c>
      <c r="B62" s="58">
        <f>IF($A62="","",IF(ROWS($A$5:A62)=1,'Inputs &amp; Assumptions'!$B$9,E61))</f>
        <v>0</v>
      </c>
      <c r="C62" s="59">
        <f>IF($A62="","",B62*'Inputs &amp; Assumptions'!$B$10)</f>
        <v>0</v>
      </c>
      <c r="D62" s="59">
        <f>IF($A62="","",B62*'Inputs &amp; Assumptions'!$B$12)</f>
        <v>0</v>
      </c>
      <c r="E62" s="59">
        <f t="shared" si="0"/>
        <v>0</v>
      </c>
      <c r="F62" s="60">
        <f>IF($A62="","",E62*'Inputs &amp; Assumptions'!$B$11)</f>
        <v>0</v>
      </c>
    </row>
    <row r="63" spans="1:6" ht="18" customHeight="1" x14ac:dyDescent="0.2">
      <c r="A63" s="57">
        <f>IF(OR('Inputs &amp; Assumptions'!$B$5="",ROWS($A$5:A63)&gt;'Inputs &amp; Assumptions'!$B$6*12),"",EDATE(DATE('Inputs &amp; Assumptions'!$B$5,1,1),ROWS($A$5:A63)-1))</f>
        <v>47788</v>
      </c>
      <c r="B63" s="58">
        <f>IF($A63="","",IF(ROWS($A$5:A63)=1,'Inputs &amp; Assumptions'!$B$9,E62))</f>
        <v>0</v>
      </c>
      <c r="C63" s="59">
        <f>IF($A63="","",B63*'Inputs &amp; Assumptions'!$B$10)</f>
        <v>0</v>
      </c>
      <c r="D63" s="59">
        <f>IF($A63="","",B63*'Inputs &amp; Assumptions'!$B$12)</f>
        <v>0</v>
      </c>
      <c r="E63" s="59">
        <f t="shared" si="0"/>
        <v>0</v>
      </c>
      <c r="F63" s="60">
        <f>IF($A63="","",E63*'Inputs &amp; Assumptions'!$B$11)</f>
        <v>0</v>
      </c>
    </row>
    <row r="64" spans="1:6" ht="18" customHeight="1" x14ac:dyDescent="0.2">
      <c r="A64" s="61">
        <f>IF(OR('Inputs &amp; Assumptions'!$B$5="",ROWS($A$5:A64)&gt;'Inputs &amp; Assumptions'!$B$6*12),"",EDATE(DATE('Inputs &amp; Assumptions'!$B$5,1,1),ROWS($A$5:A64)-1))</f>
        <v>47818</v>
      </c>
      <c r="B64" s="62">
        <f>IF($A64="","",IF(ROWS($A$5:A64)=1,'Inputs &amp; Assumptions'!$B$9,E63))</f>
        <v>0</v>
      </c>
      <c r="C64" s="63">
        <f>IF($A64="","",B64*'Inputs &amp; Assumptions'!$B$10)</f>
        <v>0</v>
      </c>
      <c r="D64" s="63">
        <f>IF($A64="","",B64*'Inputs &amp; Assumptions'!$B$12)</f>
        <v>0</v>
      </c>
      <c r="E64" s="63">
        <f t="shared" si="0"/>
        <v>0</v>
      </c>
      <c r="F64" s="64">
        <f>IF($A64="","",E64*'Inputs &amp; Assumptions'!$B$11)</f>
        <v>0</v>
      </c>
    </row>
  </sheetData>
  <mergeCells count="1">
    <mergeCell ref="A1:C1"/>
  </mergeCells>
  <hyperlinks>
    <hyperlink ref="A4" location="Glossary!B24" tooltip="Open glossary definition" display="Month" xr:uid="{77DDCFA2-6FB5-3747-ABEB-1DFC71A1CB8E}"/>
    <hyperlink ref="B4" location="Glossary!B25" tooltip="Open glossary definition" display="Customers" xr:uid="{92B247B1-5648-ED46-8370-9E9E79248FE2}"/>
    <hyperlink ref="C4" location="Glossary!B26" tooltip="Open glossary definition" display="New Customers" xr:uid="{F91FA83F-EED1-F045-B1BE-C9C55DCF6F75}"/>
    <hyperlink ref="D4" location="Glossary!B27" tooltip="Open glossary definition" display="Churned Customers" xr:uid="{E4C87734-7D15-E34B-9B5B-A8FF2E5D3868}"/>
    <hyperlink ref="E4" location="Glossary!B28" tooltip="Open glossary definition" display="Ending Customers" xr:uid="{CA462A2E-BE49-0E48-8D63-630046EBA2C0}"/>
    <hyperlink ref="F4" location="Glossary!B29" tooltip="Open glossary definition" display="Revenue" xr:uid="{968A89C9-D87A-C441-B8C7-575B6F2E5741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CC8B7D-2860-3042-9CD7-4F345A6551B5}">
  <dimension ref="A1:H64"/>
  <sheetViews>
    <sheetView showGridLines="0" workbookViewId="0">
      <selection activeCell="J25" sqref="J25"/>
    </sheetView>
  </sheetViews>
  <sheetFormatPr baseColWidth="10" defaultRowHeight="16" x14ac:dyDescent="0.2"/>
  <cols>
    <col min="1" max="1" width="25.83203125" style="49" customWidth="1"/>
    <col min="2" max="2" width="11.6640625" style="49" customWidth="1"/>
    <col min="3" max="3" width="7" style="49" bestFit="1" customWidth="1"/>
    <col min="4" max="4" width="16.1640625" style="49" customWidth="1"/>
    <col min="5" max="5" width="17.5" style="49" customWidth="1"/>
    <col min="6" max="6" width="14.83203125" style="49" customWidth="1"/>
    <col min="7" max="7" width="10.83203125" style="49"/>
    <col min="8" max="8" width="24.1640625" style="49" hidden="1" customWidth="1"/>
    <col min="9" max="10" width="24.1640625" style="49" customWidth="1"/>
    <col min="11" max="16384" width="10.83203125" style="49"/>
  </cols>
  <sheetData>
    <row r="1" spans="1:6" ht="24" customHeight="1" thickBot="1" x14ac:dyDescent="0.25">
      <c r="A1" s="47" t="str">
        <f>IF('Inputs &amp; Assumptions'!$B$4&lt;&gt;"",'Inputs &amp; Assumptions'!$B$4&amp;" ","")&amp;"Expense Forecast"</f>
        <v>Enter Company Name Expense Forecast</v>
      </c>
      <c r="B1" s="47"/>
      <c r="C1" s="47"/>
      <c r="D1" s="47"/>
      <c r="E1" s="48"/>
      <c r="F1" s="48"/>
    </row>
    <row r="2" spans="1:6" ht="17" thickTop="1" x14ac:dyDescent="0.2"/>
    <row r="4" spans="1:6" ht="20" customHeight="1" x14ac:dyDescent="0.2">
      <c r="A4" s="50" t="s">
        <v>34</v>
      </c>
      <c r="B4" s="51" t="s">
        <v>39</v>
      </c>
      <c r="C4" s="51" t="s">
        <v>40</v>
      </c>
      <c r="D4" s="51" t="s">
        <v>41</v>
      </c>
      <c r="E4" s="51" t="s">
        <v>42</v>
      </c>
      <c r="F4" s="52" t="s">
        <v>43</v>
      </c>
    </row>
    <row r="5" spans="1:6" ht="18" customHeight="1" x14ac:dyDescent="0.2">
      <c r="A5" s="53">
        <f>'Revenue Forecast'!A5</f>
        <v>46023</v>
      </c>
      <c r="B5" s="65">
        <f>IF($A5="","",'Inputs &amp; Assumptions'!$B$16)</f>
        <v>0</v>
      </c>
      <c r="C5" s="66">
        <f>IF($A5="","",'Inputs &amp; Assumptions'!$B$17)</f>
        <v>0</v>
      </c>
      <c r="D5" s="66">
        <f>IF($A5="","",'Revenue Forecast'!E5*'Inputs &amp; Assumptions'!$B$15)</f>
        <v>0</v>
      </c>
      <c r="E5" s="66">
        <f>IF($A5="","",'Inputs &amp; Assumptions'!$B$18)</f>
        <v>0</v>
      </c>
      <c r="F5" s="56">
        <f>IF($A5="","",SUM(B5:E5))</f>
        <v>0</v>
      </c>
    </row>
    <row r="6" spans="1:6" ht="18" customHeight="1" x14ac:dyDescent="0.2">
      <c r="A6" s="57">
        <f>'Revenue Forecast'!A6</f>
        <v>46054</v>
      </c>
      <c r="B6" s="67">
        <f>IF($A6="","",'Inputs &amp; Assumptions'!$B$16)</f>
        <v>0</v>
      </c>
      <c r="C6" s="68">
        <f>IF($A6="","",'Inputs &amp; Assumptions'!$B$17)</f>
        <v>0</v>
      </c>
      <c r="D6" s="68">
        <f>IF($A6="","",'Revenue Forecast'!E6*'Inputs &amp; Assumptions'!$B$15)</f>
        <v>0</v>
      </c>
      <c r="E6" s="68">
        <f>IF($A6="","",'Inputs &amp; Assumptions'!$B$18)</f>
        <v>0</v>
      </c>
      <c r="F6" s="60">
        <f t="shared" ref="F6:F64" si="0">IF($A6="","",SUM(B6:E6))</f>
        <v>0</v>
      </c>
    </row>
    <row r="7" spans="1:6" ht="18" customHeight="1" x14ac:dyDescent="0.2">
      <c r="A7" s="57">
        <f>'Revenue Forecast'!A7</f>
        <v>46082</v>
      </c>
      <c r="B7" s="67">
        <f>IF($A7="","",'Inputs &amp; Assumptions'!$B$16)</f>
        <v>0</v>
      </c>
      <c r="C7" s="68">
        <f>IF($A7="","",'Inputs &amp; Assumptions'!$B$17)</f>
        <v>0</v>
      </c>
      <c r="D7" s="68">
        <f>IF($A7="","",'Revenue Forecast'!E7*'Inputs &amp; Assumptions'!$B$15)</f>
        <v>0</v>
      </c>
      <c r="E7" s="68">
        <f>IF($A7="","",'Inputs &amp; Assumptions'!$B$18)</f>
        <v>0</v>
      </c>
      <c r="F7" s="60">
        <f t="shared" si="0"/>
        <v>0</v>
      </c>
    </row>
    <row r="8" spans="1:6" ht="18" customHeight="1" x14ac:dyDescent="0.2">
      <c r="A8" s="57">
        <f>'Revenue Forecast'!A8</f>
        <v>46113</v>
      </c>
      <c r="B8" s="67">
        <f>IF($A8="","",'Inputs &amp; Assumptions'!$B$16)</f>
        <v>0</v>
      </c>
      <c r="C8" s="68">
        <f>IF($A8="","",'Inputs &amp; Assumptions'!$B$17)</f>
        <v>0</v>
      </c>
      <c r="D8" s="68">
        <f>IF($A8="","",'Revenue Forecast'!E8*'Inputs &amp; Assumptions'!$B$15)</f>
        <v>0</v>
      </c>
      <c r="E8" s="68">
        <f>IF($A8="","",'Inputs &amp; Assumptions'!$B$18)</f>
        <v>0</v>
      </c>
      <c r="F8" s="60">
        <f t="shared" si="0"/>
        <v>0</v>
      </c>
    </row>
    <row r="9" spans="1:6" ht="18" customHeight="1" x14ac:dyDescent="0.2">
      <c r="A9" s="57">
        <f>'Revenue Forecast'!A9</f>
        <v>46143</v>
      </c>
      <c r="B9" s="67">
        <f>IF($A9="","",'Inputs &amp; Assumptions'!$B$16)</f>
        <v>0</v>
      </c>
      <c r="C9" s="68">
        <f>IF($A9="","",'Inputs &amp; Assumptions'!$B$17)</f>
        <v>0</v>
      </c>
      <c r="D9" s="68">
        <f>IF($A9="","",'Revenue Forecast'!E9*'Inputs &amp; Assumptions'!$B$15)</f>
        <v>0</v>
      </c>
      <c r="E9" s="68">
        <f>IF($A9="","",'Inputs &amp; Assumptions'!$B$18)</f>
        <v>0</v>
      </c>
      <c r="F9" s="60">
        <f t="shared" si="0"/>
        <v>0</v>
      </c>
    </row>
    <row r="10" spans="1:6" ht="18" customHeight="1" x14ac:dyDescent="0.2">
      <c r="A10" s="57">
        <f>'Revenue Forecast'!A10</f>
        <v>46174</v>
      </c>
      <c r="B10" s="67">
        <f>IF($A10="","",'Inputs &amp; Assumptions'!$B$16)</f>
        <v>0</v>
      </c>
      <c r="C10" s="68">
        <f>IF($A10="","",'Inputs &amp; Assumptions'!$B$17)</f>
        <v>0</v>
      </c>
      <c r="D10" s="68">
        <f>IF($A10="","",'Revenue Forecast'!E10*'Inputs &amp; Assumptions'!$B$15)</f>
        <v>0</v>
      </c>
      <c r="E10" s="68">
        <f>IF($A10="","",'Inputs &amp; Assumptions'!$B$18)</f>
        <v>0</v>
      </c>
      <c r="F10" s="60">
        <f t="shared" si="0"/>
        <v>0</v>
      </c>
    </row>
    <row r="11" spans="1:6" ht="18" customHeight="1" x14ac:dyDescent="0.2">
      <c r="A11" s="57">
        <f>'Revenue Forecast'!A11</f>
        <v>46204</v>
      </c>
      <c r="B11" s="67">
        <f>IF($A11="","",'Inputs &amp; Assumptions'!$B$16)</f>
        <v>0</v>
      </c>
      <c r="C11" s="68">
        <f>IF($A11="","",'Inputs &amp; Assumptions'!$B$17)</f>
        <v>0</v>
      </c>
      <c r="D11" s="68">
        <f>IF($A11="","",'Revenue Forecast'!E11*'Inputs &amp; Assumptions'!$B$15)</f>
        <v>0</v>
      </c>
      <c r="E11" s="68">
        <f>IF($A11="","",'Inputs &amp; Assumptions'!$B$18)</f>
        <v>0</v>
      </c>
      <c r="F11" s="60">
        <f t="shared" si="0"/>
        <v>0</v>
      </c>
    </row>
    <row r="12" spans="1:6" ht="18" customHeight="1" x14ac:dyDescent="0.2">
      <c r="A12" s="57">
        <f>'Revenue Forecast'!A12</f>
        <v>46235</v>
      </c>
      <c r="B12" s="67">
        <f>IF($A12="","",'Inputs &amp; Assumptions'!$B$16)</f>
        <v>0</v>
      </c>
      <c r="C12" s="68">
        <f>IF($A12="","",'Inputs &amp; Assumptions'!$B$17)</f>
        <v>0</v>
      </c>
      <c r="D12" s="68">
        <f>IF($A12="","",'Revenue Forecast'!E12*'Inputs &amp; Assumptions'!$B$15)</f>
        <v>0</v>
      </c>
      <c r="E12" s="68">
        <f>IF($A12="","",'Inputs &amp; Assumptions'!$B$18)</f>
        <v>0</v>
      </c>
      <c r="F12" s="60">
        <f t="shared" si="0"/>
        <v>0</v>
      </c>
    </row>
    <row r="13" spans="1:6" ht="18" customHeight="1" x14ac:dyDescent="0.2">
      <c r="A13" s="57">
        <f>'Revenue Forecast'!A13</f>
        <v>46266</v>
      </c>
      <c r="B13" s="67">
        <f>IF($A13="","",'Inputs &amp; Assumptions'!$B$16)</f>
        <v>0</v>
      </c>
      <c r="C13" s="68">
        <f>IF($A13="","",'Inputs &amp; Assumptions'!$B$17)</f>
        <v>0</v>
      </c>
      <c r="D13" s="68">
        <f>IF($A13="","",'Revenue Forecast'!E13*'Inputs &amp; Assumptions'!$B$15)</f>
        <v>0</v>
      </c>
      <c r="E13" s="68">
        <f>IF($A13="","",'Inputs &amp; Assumptions'!$B$18)</f>
        <v>0</v>
      </c>
      <c r="F13" s="60">
        <f t="shared" si="0"/>
        <v>0</v>
      </c>
    </row>
    <row r="14" spans="1:6" ht="18" customHeight="1" x14ac:dyDescent="0.2">
      <c r="A14" s="57">
        <f>'Revenue Forecast'!A14</f>
        <v>46296</v>
      </c>
      <c r="B14" s="67">
        <f>IF($A14="","",'Inputs &amp; Assumptions'!$B$16)</f>
        <v>0</v>
      </c>
      <c r="C14" s="68">
        <f>IF($A14="","",'Inputs &amp; Assumptions'!$B$17)</f>
        <v>0</v>
      </c>
      <c r="D14" s="68">
        <f>IF($A14="","",'Revenue Forecast'!E14*'Inputs &amp; Assumptions'!$B$15)</f>
        <v>0</v>
      </c>
      <c r="E14" s="68">
        <f>IF($A14="","",'Inputs &amp; Assumptions'!$B$18)</f>
        <v>0</v>
      </c>
      <c r="F14" s="60">
        <f t="shared" si="0"/>
        <v>0</v>
      </c>
    </row>
    <row r="15" spans="1:6" ht="18" customHeight="1" x14ac:dyDescent="0.2">
      <c r="A15" s="57">
        <f>'Revenue Forecast'!A15</f>
        <v>46327</v>
      </c>
      <c r="B15" s="67">
        <f>IF($A15="","",'Inputs &amp; Assumptions'!$B$16)</f>
        <v>0</v>
      </c>
      <c r="C15" s="68">
        <f>IF($A15="","",'Inputs &amp; Assumptions'!$B$17)</f>
        <v>0</v>
      </c>
      <c r="D15" s="68">
        <f>IF($A15="","",'Revenue Forecast'!E15*'Inputs &amp; Assumptions'!$B$15)</f>
        <v>0</v>
      </c>
      <c r="E15" s="68">
        <f>IF($A15="","",'Inputs &amp; Assumptions'!$B$18)</f>
        <v>0</v>
      </c>
      <c r="F15" s="60">
        <f t="shared" si="0"/>
        <v>0</v>
      </c>
    </row>
    <row r="16" spans="1:6" ht="18" customHeight="1" x14ac:dyDescent="0.2">
      <c r="A16" s="57">
        <f>'Revenue Forecast'!A16</f>
        <v>46357</v>
      </c>
      <c r="B16" s="67">
        <f>IF($A16="","",'Inputs &amp; Assumptions'!$B$16)</f>
        <v>0</v>
      </c>
      <c r="C16" s="68">
        <f>IF($A16="","",'Inputs &amp; Assumptions'!$B$17)</f>
        <v>0</v>
      </c>
      <c r="D16" s="68">
        <f>IF($A16="","",'Revenue Forecast'!E16*'Inputs &amp; Assumptions'!$B$15)</f>
        <v>0</v>
      </c>
      <c r="E16" s="68">
        <f>IF($A16="","",'Inputs &amp; Assumptions'!$B$18)</f>
        <v>0</v>
      </c>
      <c r="F16" s="60">
        <f t="shared" si="0"/>
        <v>0</v>
      </c>
    </row>
    <row r="17" spans="1:6" ht="18" customHeight="1" x14ac:dyDescent="0.2">
      <c r="A17" s="57">
        <f>'Revenue Forecast'!A17</f>
        <v>46388</v>
      </c>
      <c r="B17" s="67">
        <f>IF($A17="","",'Inputs &amp; Assumptions'!$B$16)</f>
        <v>0</v>
      </c>
      <c r="C17" s="68">
        <f>IF($A17="","",'Inputs &amp; Assumptions'!$B$17)</f>
        <v>0</v>
      </c>
      <c r="D17" s="68">
        <f>IF($A17="","",'Revenue Forecast'!E17*'Inputs &amp; Assumptions'!$B$15)</f>
        <v>0</v>
      </c>
      <c r="E17" s="68">
        <f>IF($A17="","",'Inputs &amp; Assumptions'!$B$18)</f>
        <v>0</v>
      </c>
      <c r="F17" s="60">
        <f t="shared" si="0"/>
        <v>0</v>
      </c>
    </row>
    <row r="18" spans="1:6" ht="18" customHeight="1" x14ac:dyDescent="0.2">
      <c r="A18" s="57">
        <f>'Revenue Forecast'!A18</f>
        <v>46419</v>
      </c>
      <c r="B18" s="67">
        <f>IF($A18="","",'Inputs &amp; Assumptions'!$B$16)</f>
        <v>0</v>
      </c>
      <c r="C18" s="68">
        <f>IF($A18="","",'Inputs &amp; Assumptions'!$B$17)</f>
        <v>0</v>
      </c>
      <c r="D18" s="68">
        <f>IF($A18="","",'Revenue Forecast'!E18*'Inputs &amp; Assumptions'!$B$15)</f>
        <v>0</v>
      </c>
      <c r="E18" s="68">
        <f>IF($A18="","",'Inputs &amp; Assumptions'!$B$18)</f>
        <v>0</v>
      </c>
      <c r="F18" s="60">
        <f t="shared" si="0"/>
        <v>0</v>
      </c>
    </row>
    <row r="19" spans="1:6" ht="18" customHeight="1" x14ac:dyDescent="0.2">
      <c r="A19" s="57">
        <f>'Revenue Forecast'!A19</f>
        <v>46447</v>
      </c>
      <c r="B19" s="67">
        <f>IF($A19="","",'Inputs &amp; Assumptions'!$B$16)</f>
        <v>0</v>
      </c>
      <c r="C19" s="68">
        <f>IF($A19="","",'Inputs &amp; Assumptions'!$B$17)</f>
        <v>0</v>
      </c>
      <c r="D19" s="68">
        <f>IF($A19="","",'Revenue Forecast'!E19*'Inputs &amp; Assumptions'!$B$15)</f>
        <v>0</v>
      </c>
      <c r="E19" s="68">
        <f>IF($A19="","",'Inputs &amp; Assumptions'!$B$18)</f>
        <v>0</v>
      </c>
      <c r="F19" s="60">
        <f t="shared" si="0"/>
        <v>0</v>
      </c>
    </row>
    <row r="20" spans="1:6" ht="18" customHeight="1" x14ac:dyDescent="0.2">
      <c r="A20" s="57">
        <f>'Revenue Forecast'!A20</f>
        <v>46478</v>
      </c>
      <c r="B20" s="67">
        <f>IF($A20="","",'Inputs &amp; Assumptions'!$B$16)</f>
        <v>0</v>
      </c>
      <c r="C20" s="68">
        <f>IF($A20="","",'Inputs &amp; Assumptions'!$B$17)</f>
        <v>0</v>
      </c>
      <c r="D20" s="68">
        <f>IF($A20="","",'Revenue Forecast'!E20*'Inputs &amp; Assumptions'!$B$15)</f>
        <v>0</v>
      </c>
      <c r="E20" s="68">
        <f>IF($A20="","",'Inputs &amp; Assumptions'!$B$18)</f>
        <v>0</v>
      </c>
      <c r="F20" s="60">
        <f t="shared" si="0"/>
        <v>0</v>
      </c>
    </row>
    <row r="21" spans="1:6" ht="18" customHeight="1" x14ac:dyDescent="0.2">
      <c r="A21" s="57">
        <f>'Revenue Forecast'!A21</f>
        <v>46508</v>
      </c>
      <c r="B21" s="67">
        <f>IF($A21="","",'Inputs &amp; Assumptions'!$B$16)</f>
        <v>0</v>
      </c>
      <c r="C21" s="68">
        <f>IF($A21="","",'Inputs &amp; Assumptions'!$B$17)</f>
        <v>0</v>
      </c>
      <c r="D21" s="68">
        <f>IF($A21="","",'Revenue Forecast'!E21*'Inputs &amp; Assumptions'!$B$15)</f>
        <v>0</v>
      </c>
      <c r="E21" s="68">
        <f>IF($A21="","",'Inputs &amp; Assumptions'!$B$18)</f>
        <v>0</v>
      </c>
      <c r="F21" s="60">
        <f t="shared" si="0"/>
        <v>0</v>
      </c>
    </row>
    <row r="22" spans="1:6" ht="18" customHeight="1" x14ac:dyDescent="0.2">
      <c r="A22" s="57">
        <f>'Revenue Forecast'!A22</f>
        <v>46539</v>
      </c>
      <c r="B22" s="67">
        <f>IF($A22="","",'Inputs &amp; Assumptions'!$B$16)</f>
        <v>0</v>
      </c>
      <c r="C22" s="68">
        <f>IF($A22="","",'Inputs &amp; Assumptions'!$B$17)</f>
        <v>0</v>
      </c>
      <c r="D22" s="68">
        <f>IF($A22="","",'Revenue Forecast'!E22*'Inputs &amp; Assumptions'!$B$15)</f>
        <v>0</v>
      </c>
      <c r="E22" s="68">
        <f>IF($A22="","",'Inputs &amp; Assumptions'!$B$18)</f>
        <v>0</v>
      </c>
      <c r="F22" s="60">
        <f t="shared" si="0"/>
        <v>0</v>
      </c>
    </row>
    <row r="23" spans="1:6" ht="18" customHeight="1" x14ac:dyDescent="0.2">
      <c r="A23" s="57">
        <f>'Revenue Forecast'!A23</f>
        <v>46569</v>
      </c>
      <c r="B23" s="67">
        <f>IF($A23="","",'Inputs &amp; Assumptions'!$B$16)</f>
        <v>0</v>
      </c>
      <c r="C23" s="68">
        <f>IF($A23="","",'Inputs &amp; Assumptions'!$B$17)</f>
        <v>0</v>
      </c>
      <c r="D23" s="68">
        <f>IF($A23="","",'Revenue Forecast'!E23*'Inputs &amp; Assumptions'!$B$15)</f>
        <v>0</v>
      </c>
      <c r="E23" s="68">
        <f>IF($A23="","",'Inputs &amp; Assumptions'!$B$18)</f>
        <v>0</v>
      </c>
      <c r="F23" s="60">
        <f t="shared" si="0"/>
        <v>0</v>
      </c>
    </row>
    <row r="24" spans="1:6" ht="18" customHeight="1" x14ac:dyDescent="0.2">
      <c r="A24" s="57">
        <f>'Revenue Forecast'!A24</f>
        <v>46600</v>
      </c>
      <c r="B24" s="67">
        <f>IF($A24="","",'Inputs &amp; Assumptions'!$B$16)</f>
        <v>0</v>
      </c>
      <c r="C24" s="68">
        <f>IF($A24="","",'Inputs &amp; Assumptions'!$B$17)</f>
        <v>0</v>
      </c>
      <c r="D24" s="68">
        <f>IF($A24="","",'Revenue Forecast'!E24*'Inputs &amp; Assumptions'!$B$15)</f>
        <v>0</v>
      </c>
      <c r="E24" s="68">
        <f>IF($A24="","",'Inputs &amp; Assumptions'!$B$18)</f>
        <v>0</v>
      </c>
      <c r="F24" s="60">
        <f t="shared" si="0"/>
        <v>0</v>
      </c>
    </row>
    <row r="25" spans="1:6" ht="18" customHeight="1" x14ac:dyDescent="0.2">
      <c r="A25" s="57">
        <f>'Revenue Forecast'!A25</f>
        <v>46631</v>
      </c>
      <c r="B25" s="67">
        <f>IF($A25="","",'Inputs &amp; Assumptions'!$B$16)</f>
        <v>0</v>
      </c>
      <c r="C25" s="68">
        <f>IF($A25="","",'Inputs &amp; Assumptions'!$B$17)</f>
        <v>0</v>
      </c>
      <c r="D25" s="68">
        <f>IF($A25="","",'Revenue Forecast'!E25*'Inputs &amp; Assumptions'!$B$15)</f>
        <v>0</v>
      </c>
      <c r="E25" s="68">
        <f>IF($A25="","",'Inputs &amp; Assumptions'!$B$18)</f>
        <v>0</v>
      </c>
      <c r="F25" s="60">
        <f t="shared" si="0"/>
        <v>0</v>
      </c>
    </row>
    <row r="26" spans="1:6" ht="18" customHeight="1" x14ac:dyDescent="0.2">
      <c r="A26" s="57">
        <f>'Revenue Forecast'!A26</f>
        <v>46661</v>
      </c>
      <c r="B26" s="67">
        <f>IF($A26="","",'Inputs &amp; Assumptions'!$B$16)</f>
        <v>0</v>
      </c>
      <c r="C26" s="68">
        <f>IF($A26="","",'Inputs &amp; Assumptions'!$B$17)</f>
        <v>0</v>
      </c>
      <c r="D26" s="68">
        <f>IF($A26="","",'Revenue Forecast'!E26*'Inputs &amp; Assumptions'!$B$15)</f>
        <v>0</v>
      </c>
      <c r="E26" s="68">
        <f>IF($A26="","",'Inputs &amp; Assumptions'!$B$18)</f>
        <v>0</v>
      </c>
      <c r="F26" s="60">
        <f t="shared" si="0"/>
        <v>0</v>
      </c>
    </row>
    <row r="27" spans="1:6" ht="18" customHeight="1" x14ac:dyDescent="0.2">
      <c r="A27" s="57">
        <f>'Revenue Forecast'!A27</f>
        <v>46692</v>
      </c>
      <c r="B27" s="67">
        <f>IF($A27="","",'Inputs &amp; Assumptions'!$B$16)</f>
        <v>0</v>
      </c>
      <c r="C27" s="68">
        <f>IF($A27="","",'Inputs &amp; Assumptions'!$B$17)</f>
        <v>0</v>
      </c>
      <c r="D27" s="68">
        <f>IF($A27="","",'Revenue Forecast'!E27*'Inputs &amp; Assumptions'!$B$15)</f>
        <v>0</v>
      </c>
      <c r="E27" s="68">
        <f>IF($A27="","",'Inputs &amp; Assumptions'!$B$18)</f>
        <v>0</v>
      </c>
      <c r="F27" s="60">
        <f t="shared" si="0"/>
        <v>0</v>
      </c>
    </row>
    <row r="28" spans="1:6" ht="18" customHeight="1" x14ac:dyDescent="0.2">
      <c r="A28" s="57">
        <f>'Revenue Forecast'!A28</f>
        <v>46722</v>
      </c>
      <c r="B28" s="67">
        <f>IF($A28="","",'Inputs &amp; Assumptions'!$B$16)</f>
        <v>0</v>
      </c>
      <c r="C28" s="68">
        <f>IF($A28="","",'Inputs &amp; Assumptions'!$B$17)</f>
        <v>0</v>
      </c>
      <c r="D28" s="68">
        <f>IF($A28="","",'Revenue Forecast'!E28*'Inputs &amp; Assumptions'!$B$15)</f>
        <v>0</v>
      </c>
      <c r="E28" s="68">
        <f>IF($A28="","",'Inputs &amp; Assumptions'!$B$18)</f>
        <v>0</v>
      </c>
      <c r="F28" s="60">
        <f t="shared" si="0"/>
        <v>0</v>
      </c>
    </row>
    <row r="29" spans="1:6" ht="18" customHeight="1" x14ac:dyDescent="0.2">
      <c r="A29" s="57">
        <f>'Revenue Forecast'!A29</f>
        <v>46753</v>
      </c>
      <c r="B29" s="67">
        <f>IF($A29="","",'Inputs &amp; Assumptions'!$B$16)</f>
        <v>0</v>
      </c>
      <c r="C29" s="68">
        <f>IF($A29="","",'Inputs &amp; Assumptions'!$B$17)</f>
        <v>0</v>
      </c>
      <c r="D29" s="68">
        <f>IF($A29="","",'Revenue Forecast'!E29*'Inputs &amp; Assumptions'!$B$15)</f>
        <v>0</v>
      </c>
      <c r="E29" s="68">
        <f>IF($A29="","",'Inputs &amp; Assumptions'!$B$18)</f>
        <v>0</v>
      </c>
      <c r="F29" s="60">
        <f t="shared" si="0"/>
        <v>0</v>
      </c>
    </row>
    <row r="30" spans="1:6" ht="18" customHeight="1" x14ac:dyDescent="0.2">
      <c r="A30" s="57">
        <f>'Revenue Forecast'!A30</f>
        <v>46784</v>
      </c>
      <c r="B30" s="67">
        <f>IF($A30="","",'Inputs &amp; Assumptions'!$B$16)</f>
        <v>0</v>
      </c>
      <c r="C30" s="68">
        <f>IF($A30="","",'Inputs &amp; Assumptions'!$B$17)</f>
        <v>0</v>
      </c>
      <c r="D30" s="68">
        <f>IF($A30="","",'Revenue Forecast'!E30*'Inputs &amp; Assumptions'!$B$15)</f>
        <v>0</v>
      </c>
      <c r="E30" s="68">
        <f>IF($A30="","",'Inputs &amp; Assumptions'!$B$18)</f>
        <v>0</v>
      </c>
      <c r="F30" s="60">
        <f t="shared" si="0"/>
        <v>0</v>
      </c>
    </row>
    <row r="31" spans="1:6" ht="18" customHeight="1" x14ac:dyDescent="0.2">
      <c r="A31" s="57">
        <f>'Revenue Forecast'!A31</f>
        <v>46813</v>
      </c>
      <c r="B31" s="67">
        <f>IF($A31="","",'Inputs &amp; Assumptions'!$B$16)</f>
        <v>0</v>
      </c>
      <c r="C31" s="68">
        <f>IF($A31="","",'Inputs &amp; Assumptions'!$B$17)</f>
        <v>0</v>
      </c>
      <c r="D31" s="68">
        <f>IF($A31="","",'Revenue Forecast'!E31*'Inputs &amp; Assumptions'!$B$15)</f>
        <v>0</v>
      </c>
      <c r="E31" s="68">
        <f>IF($A31="","",'Inputs &amp; Assumptions'!$B$18)</f>
        <v>0</v>
      </c>
      <c r="F31" s="60">
        <f t="shared" si="0"/>
        <v>0</v>
      </c>
    </row>
    <row r="32" spans="1:6" ht="18" customHeight="1" x14ac:dyDescent="0.2">
      <c r="A32" s="57">
        <f>'Revenue Forecast'!A32</f>
        <v>46844</v>
      </c>
      <c r="B32" s="67">
        <f>IF($A32="","",'Inputs &amp; Assumptions'!$B$16)</f>
        <v>0</v>
      </c>
      <c r="C32" s="68">
        <f>IF($A32="","",'Inputs &amp; Assumptions'!$B$17)</f>
        <v>0</v>
      </c>
      <c r="D32" s="68">
        <f>IF($A32="","",'Revenue Forecast'!E32*'Inputs &amp; Assumptions'!$B$15)</f>
        <v>0</v>
      </c>
      <c r="E32" s="68">
        <f>IF($A32="","",'Inputs &amp; Assumptions'!$B$18)</f>
        <v>0</v>
      </c>
      <c r="F32" s="60">
        <f t="shared" si="0"/>
        <v>0</v>
      </c>
    </row>
    <row r="33" spans="1:6" ht="18" customHeight="1" x14ac:dyDescent="0.2">
      <c r="A33" s="57">
        <f>'Revenue Forecast'!A33</f>
        <v>46874</v>
      </c>
      <c r="B33" s="67">
        <f>IF($A33="","",'Inputs &amp; Assumptions'!$B$16)</f>
        <v>0</v>
      </c>
      <c r="C33" s="68">
        <f>IF($A33="","",'Inputs &amp; Assumptions'!$B$17)</f>
        <v>0</v>
      </c>
      <c r="D33" s="68">
        <f>IF($A33="","",'Revenue Forecast'!E33*'Inputs &amp; Assumptions'!$B$15)</f>
        <v>0</v>
      </c>
      <c r="E33" s="68">
        <f>IF($A33="","",'Inputs &amp; Assumptions'!$B$18)</f>
        <v>0</v>
      </c>
      <c r="F33" s="60">
        <f t="shared" si="0"/>
        <v>0</v>
      </c>
    </row>
    <row r="34" spans="1:6" ht="18" customHeight="1" x14ac:dyDescent="0.2">
      <c r="A34" s="57">
        <f>'Revenue Forecast'!A34</f>
        <v>46905</v>
      </c>
      <c r="B34" s="67">
        <f>IF($A34="","",'Inputs &amp; Assumptions'!$B$16)</f>
        <v>0</v>
      </c>
      <c r="C34" s="68">
        <f>IF($A34="","",'Inputs &amp; Assumptions'!$B$17)</f>
        <v>0</v>
      </c>
      <c r="D34" s="68">
        <f>IF($A34="","",'Revenue Forecast'!E34*'Inputs &amp; Assumptions'!$B$15)</f>
        <v>0</v>
      </c>
      <c r="E34" s="68">
        <f>IF($A34="","",'Inputs &amp; Assumptions'!$B$18)</f>
        <v>0</v>
      </c>
      <c r="F34" s="60">
        <f t="shared" si="0"/>
        <v>0</v>
      </c>
    </row>
    <row r="35" spans="1:6" ht="18" customHeight="1" x14ac:dyDescent="0.2">
      <c r="A35" s="57">
        <f>'Revenue Forecast'!A35</f>
        <v>46935</v>
      </c>
      <c r="B35" s="67">
        <f>IF($A35="","",'Inputs &amp; Assumptions'!$B$16)</f>
        <v>0</v>
      </c>
      <c r="C35" s="68">
        <f>IF($A35="","",'Inputs &amp; Assumptions'!$B$17)</f>
        <v>0</v>
      </c>
      <c r="D35" s="68">
        <f>IF($A35="","",'Revenue Forecast'!E35*'Inputs &amp; Assumptions'!$B$15)</f>
        <v>0</v>
      </c>
      <c r="E35" s="68">
        <f>IF($A35="","",'Inputs &amp; Assumptions'!$B$18)</f>
        <v>0</v>
      </c>
      <c r="F35" s="60">
        <f t="shared" si="0"/>
        <v>0</v>
      </c>
    </row>
    <row r="36" spans="1:6" ht="18" customHeight="1" x14ac:dyDescent="0.2">
      <c r="A36" s="57">
        <f>'Revenue Forecast'!A36</f>
        <v>46966</v>
      </c>
      <c r="B36" s="67">
        <f>IF($A36="","",'Inputs &amp; Assumptions'!$B$16)</f>
        <v>0</v>
      </c>
      <c r="C36" s="68">
        <f>IF($A36="","",'Inputs &amp; Assumptions'!$B$17)</f>
        <v>0</v>
      </c>
      <c r="D36" s="68">
        <f>IF($A36="","",'Revenue Forecast'!E36*'Inputs &amp; Assumptions'!$B$15)</f>
        <v>0</v>
      </c>
      <c r="E36" s="68">
        <f>IF($A36="","",'Inputs &amp; Assumptions'!$B$18)</f>
        <v>0</v>
      </c>
      <c r="F36" s="60">
        <f t="shared" si="0"/>
        <v>0</v>
      </c>
    </row>
    <row r="37" spans="1:6" ht="18" customHeight="1" x14ac:dyDescent="0.2">
      <c r="A37" s="57">
        <f>'Revenue Forecast'!A37</f>
        <v>46997</v>
      </c>
      <c r="B37" s="67">
        <f>IF($A37="","",'Inputs &amp; Assumptions'!$B$16)</f>
        <v>0</v>
      </c>
      <c r="C37" s="68">
        <f>IF($A37="","",'Inputs &amp; Assumptions'!$B$17)</f>
        <v>0</v>
      </c>
      <c r="D37" s="68">
        <f>IF($A37="","",'Revenue Forecast'!E37*'Inputs &amp; Assumptions'!$B$15)</f>
        <v>0</v>
      </c>
      <c r="E37" s="68">
        <f>IF($A37="","",'Inputs &amp; Assumptions'!$B$18)</f>
        <v>0</v>
      </c>
      <c r="F37" s="60">
        <f t="shared" si="0"/>
        <v>0</v>
      </c>
    </row>
    <row r="38" spans="1:6" ht="18" customHeight="1" x14ac:dyDescent="0.2">
      <c r="A38" s="57">
        <f>'Revenue Forecast'!A38</f>
        <v>47027</v>
      </c>
      <c r="B38" s="67">
        <f>IF($A38="","",'Inputs &amp; Assumptions'!$B$16)</f>
        <v>0</v>
      </c>
      <c r="C38" s="68">
        <f>IF($A38="","",'Inputs &amp; Assumptions'!$B$17)</f>
        <v>0</v>
      </c>
      <c r="D38" s="68">
        <f>IF($A38="","",'Revenue Forecast'!E38*'Inputs &amp; Assumptions'!$B$15)</f>
        <v>0</v>
      </c>
      <c r="E38" s="68">
        <f>IF($A38="","",'Inputs &amp; Assumptions'!$B$18)</f>
        <v>0</v>
      </c>
      <c r="F38" s="60">
        <f t="shared" si="0"/>
        <v>0</v>
      </c>
    </row>
    <row r="39" spans="1:6" ht="18" customHeight="1" x14ac:dyDescent="0.2">
      <c r="A39" s="57">
        <f>'Revenue Forecast'!A39</f>
        <v>47058</v>
      </c>
      <c r="B39" s="67">
        <f>IF($A39="","",'Inputs &amp; Assumptions'!$B$16)</f>
        <v>0</v>
      </c>
      <c r="C39" s="68">
        <f>IF($A39="","",'Inputs &amp; Assumptions'!$B$17)</f>
        <v>0</v>
      </c>
      <c r="D39" s="68">
        <f>IF($A39="","",'Revenue Forecast'!E39*'Inputs &amp; Assumptions'!$B$15)</f>
        <v>0</v>
      </c>
      <c r="E39" s="68">
        <f>IF($A39="","",'Inputs &amp; Assumptions'!$B$18)</f>
        <v>0</v>
      </c>
      <c r="F39" s="60">
        <f t="shared" si="0"/>
        <v>0</v>
      </c>
    </row>
    <row r="40" spans="1:6" ht="18" customHeight="1" x14ac:dyDescent="0.2">
      <c r="A40" s="57">
        <f>'Revenue Forecast'!A40</f>
        <v>47088</v>
      </c>
      <c r="B40" s="67">
        <f>IF($A40="","",'Inputs &amp; Assumptions'!$B$16)</f>
        <v>0</v>
      </c>
      <c r="C40" s="68">
        <f>IF($A40="","",'Inputs &amp; Assumptions'!$B$17)</f>
        <v>0</v>
      </c>
      <c r="D40" s="68">
        <f>IF($A40="","",'Revenue Forecast'!E40*'Inputs &amp; Assumptions'!$B$15)</f>
        <v>0</v>
      </c>
      <c r="E40" s="68">
        <f>IF($A40="","",'Inputs &amp; Assumptions'!$B$18)</f>
        <v>0</v>
      </c>
      <c r="F40" s="60">
        <f t="shared" si="0"/>
        <v>0</v>
      </c>
    </row>
    <row r="41" spans="1:6" ht="18" customHeight="1" x14ac:dyDescent="0.2">
      <c r="A41" s="57">
        <f>'Revenue Forecast'!A41</f>
        <v>47119</v>
      </c>
      <c r="B41" s="67">
        <f>IF($A41="","",'Inputs &amp; Assumptions'!$B$16)</f>
        <v>0</v>
      </c>
      <c r="C41" s="68">
        <f>IF($A41="","",'Inputs &amp; Assumptions'!$B$17)</f>
        <v>0</v>
      </c>
      <c r="D41" s="68">
        <f>IF($A41="","",'Revenue Forecast'!E41*'Inputs &amp; Assumptions'!$B$15)</f>
        <v>0</v>
      </c>
      <c r="E41" s="68">
        <f>IF($A41="","",'Inputs &amp; Assumptions'!$B$18)</f>
        <v>0</v>
      </c>
      <c r="F41" s="60">
        <f t="shared" si="0"/>
        <v>0</v>
      </c>
    </row>
    <row r="42" spans="1:6" ht="18" customHeight="1" x14ac:dyDescent="0.2">
      <c r="A42" s="57">
        <f>'Revenue Forecast'!A42</f>
        <v>47150</v>
      </c>
      <c r="B42" s="67">
        <f>IF($A42="","",'Inputs &amp; Assumptions'!$B$16)</f>
        <v>0</v>
      </c>
      <c r="C42" s="68">
        <f>IF($A42="","",'Inputs &amp; Assumptions'!$B$17)</f>
        <v>0</v>
      </c>
      <c r="D42" s="68">
        <f>IF($A42="","",'Revenue Forecast'!E42*'Inputs &amp; Assumptions'!$B$15)</f>
        <v>0</v>
      </c>
      <c r="E42" s="68">
        <f>IF($A42="","",'Inputs &amp; Assumptions'!$B$18)</f>
        <v>0</v>
      </c>
      <c r="F42" s="60">
        <f t="shared" si="0"/>
        <v>0</v>
      </c>
    </row>
    <row r="43" spans="1:6" ht="18" customHeight="1" x14ac:dyDescent="0.2">
      <c r="A43" s="57">
        <f>'Revenue Forecast'!A43</f>
        <v>47178</v>
      </c>
      <c r="B43" s="67">
        <f>IF($A43="","",'Inputs &amp; Assumptions'!$B$16)</f>
        <v>0</v>
      </c>
      <c r="C43" s="68">
        <f>IF($A43="","",'Inputs &amp; Assumptions'!$B$17)</f>
        <v>0</v>
      </c>
      <c r="D43" s="68">
        <f>IF($A43="","",'Revenue Forecast'!E43*'Inputs &amp; Assumptions'!$B$15)</f>
        <v>0</v>
      </c>
      <c r="E43" s="68">
        <f>IF($A43="","",'Inputs &amp; Assumptions'!$B$18)</f>
        <v>0</v>
      </c>
      <c r="F43" s="60">
        <f t="shared" si="0"/>
        <v>0</v>
      </c>
    </row>
    <row r="44" spans="1:6" ht="18" customHeight="1" x14ac:dyDescent="0.2">
      <c r="A44" s="57">
        <f>'Revenue Forecast'!A44</f>
        <v>47209</v>
      </c>
      <c r="B44" s="67">
        <f>IF($A44="","",'Inputs &amp; Assumptions'!$B$16)</f>
        <v>0</v>
      </c>
      <c r="C44" s="68">
        <f>IF($A44="","",'Inputs &amp; Assumptions'!$B$17)</f>
        <v>0</v>
      </c>
      <c r="D44" s="68">
        <f>IF($A44="","",'Revenue Forecast'!E44*'Inputs &amp; Assumptions'!$B$15)</f>
        <v>0</v>
      </c>
      <c r="E44" s="68">
        <f>IF($A44="","",'Inputs &amp; Assumptions'!$B$18)</f>
        <v>0</v>
      </c>
      <c r="F44" s="60">
        <f t="shared" si="0"/>
        <v>0</v>
      </c>
    </row>
    <row r="45" spans="1:6" ht="18" customHeight="1" x14ac:dyDescent="0.2">
      <c r="A45" s="57">
        <f>'Revenue Forecast'!A45</f>
        <v>47239</v>
      </c>
      <c r="B45" s="67">
        <f>IF($A45="","",'Inputs &amp; Assumptions'!$B$16)</f>
        <v>0</v>
      </c>
      <c r="C45" s="68">
        <f>IF($A45="","",'Inputs &amp; Assumptions'!$B$17)</f>
        <v>0</v>
      </c>
      <c r="D45" s="68">
        <f>IF($A45="","",'Revenue Forecast'!E45*'Inputs &amp; Assumptions'!$B$15)</f>
        <v>0</v>
      </c>
      <c r="E45" s="68">
        <f>IF($A45="","",'Inputs &amp; Assumptions'!$B$18)</f>
        <v>0</v>
      </c>
      <c r="F45" s="60">
        <f t="shared" si="0"/>
        <v>0</v>
      </c>
    </row>
    <row r="46" spans="1:6" ht="18" customHeight="1" x14ac:dyDescent="0.2">
      <c r="A46" s="57">
        <f>'Revenue Forecast'!A46</f>
        <v>47270</v>
      </c>
      <c r="B46" s="67">
        <f>IF($A46="","",'Inputs &amp; Assumptions'!$B$16)</f>
        <v>0</v>
      </c>
      <c r="C46" s="68">
        <f>IF($A46="","",'Inputs &amp; Assumptions'!$B$17)</f>
        <v>0</v>
      </c>
      <c r="D46" s="68">
        <f>IF($A46="","",'Revenue Forecast'!E46*'Inputs &amp; Assumptions'!$B$15)</f>
        <v>0</v>
      </c>
      <c r="E46" s="68">
        <f>IF($A46="","",'Inputs &amp; Assumptions'!$B$18)</f>
        <v>0</v>
      </c>
      <c r="F46" s="60">
        <f t="shared" si="0"/>
        <v>0</v>
      </c>
    </row>
    <row r="47" spans="1:6" ht="18" customHeight="1" x14ac:dyDescent="0.2">
      <c r="A47" s="57">
        <f>'Revenue Forecast'!A47</f>
        <v>47300</v>
      </c>
      <c r="B47" s="67">
        <f>IF($A47="","",'Inputs &amp; Assumptions'!$B$16)</f>
        <v>0</v>
      </c>
      <c r="C47" s="68">
        <f>IF($A47="","",'Inputs &amp; Assumptions'!$B$17)</f>
        <v>0</v>
      </c>
      <c r="D47" s="68">
        <f>IF($A47="","",'Revenue Forecast'!E47*'Inputs &amp; Assumptions'!$B$15)</f>
        <v>0</v>
      </c>
      <c r="E47" s="68">
        <f>IF($A47="","",'Inputs &amp; Assumptions'!$B$18)</f>
        <v>0</v>
      </c>
      <c r="F47" s="60">
        <f t="shared" si="0"/>
        <v>0</v>
      </c>
    </row>
    <row r="48" spans="1:6" ht="18" customHeight="1" x14ac:dyDescent="0.2">
      <c r="A48" s="57">
        <f>'Revenue Forecast'!A48</f>
        <v>47331</v>
      </c>
      <c r="B48" s="67">
        <f>IF($A48="","",'Inputs &amp; Assumptions'!$B$16)</f>
        <v>0</v>
      </c>
      <c r="C48" s="68">
        <f>IF($A48="","",'Inputs &amp; Assumptions'!$B$17)</f>
        <v>0</v>
      </c>
      <c r="D48" s="68">
        <f>IF($A48="","",'Revenue Forecast'!E48*'Inputs &amp; Assumptions'!$B$15)</f>
        <v>0</v>
      </c>
      <c r="E48" s="68">
        <f>IF($A48="","",'Inputs &amp; Assumptions'!$B$18)</f>
        <v>0</v>
      </c>
      <c r="F48" s="60">
        <f t="shared" si="0"/>
        <v>0</v>
      </c>
    </row>
    <row r="49" spans="1:6" ht="18" customHeight="1" x14ac:dyDescent="0.2">
      <c r="A49" s="57">
        <f>'Revenue Forecast'!A49</f>
        <v>47362</v>
      </c>
      <c r="B49" s="67">
        <f>IF($A49="","",'Inputs &amp; Assumptions'!$B$16)</f>
        <v>0</v>
      </c>
      <c r="C49" s="68">
        <f>IF($A49="","",'Inputs &amp; Assumptions'!$B$17)</f>
        <v>0</v>
      </c>
      <c r="D49" s="68">
        <f>IF($A49="","",'Revenue Forecast'!E49*'Inputs &amp; Assumptions'!$B$15)</f>
        <v>0</v>
      </c>
      <c r="E49" s="68">
        <f>IF($A49="","",'Inputs &amp; Assumptions'!$B$18)</f>
        <v>0</v>
      </c>
      <c r="F49" s="60">
        <f t="shared" si="0"/>
        <v>0</v>
      </c>
    </row>
    <row r="50" spans="1:6" ht="18" customHeight="1" x14ac:dyDescent="0.2">
      <c r="A50" s="57">
        <f>'Revenue Forecast'!A50</f>
        <v>47392</v>
      </c>
      <c r="B50" s="67">
        <f>IF($A50="","",'Inputs &amp; Assumptions'!$B$16)</f>
        <v>0</v>
      </c>
      <c r="C50" s="68">
        <f>IF($A50="","",'Inputs &amp; Assumptions'!$B$17)</f>
        <v>0</v>
      </c>
      <c r="D50" s="68">
        <f>IF($A50="","",'Revenue Forecast'!E50*'Inputs &amp; Assumptions'!$B$15)</f>
        <v>0</v>
      </c>
      <c r="E50" s="68">
        <f>IF($A50="","",'Inputs &amp; Assumptions'!$B$18)</f>
        <v>0</v>
      </c>
      <c r="F50" s="60">
        <f t="shared" si="0"/>
        <v>0</v>
      </c>
    </row>
    <row r="51" spans="1:6" ht="18" customHeight="1" x14ac:dyDescent="0.2">
      <c r="A51" s="57">
        <f>'Revenue Forecast'!A51</f>
        <v>47423</v>
      </c>
      <c r="B51" s="67">
        <f>IF($A51="","",'Inputs &amp; Assumptions'!$B$16)</f>
        <v>0</v>
      </c>
      <c r="C51" s="68">
        <f>IF($A51="","",'Inputs &amp; Assumptions'!$B$17)</f>
        <v>0</v>
      </c>
      <c r="D51" s="68">
        <f>IF($A51="","",'Revenue Forecast'!E51*'Inputs &amp; Assumptions'!$B$15)</f>
        <v>0</v>
      </c>
      <c r="E51" s="68">
        <f>IF($A51="","",'Inputs &amp; Assumptions'!$B$18)</f>
        <v>0</v>
      </c>
      <c r="F51" s="60">
        <f t="shared" si="0"/>
        <v>0</v>
      </c>
    </row>
    <row r="52" spans="1:6" ht="18" customHeight="1" x14ac:dyDescent="0.2">
      <c r="A52" s="57">
        <f>'Revenue Forecast'!A52</f>
        <v>47453</v>
      </c>
      <c r="B52" s="67">
        <f>IF($A52="","",'Inputs &amp; Assumptions'!$B$16)</f>
        <v>0</v>
      </c>
      <c r="C52" s="68">
        <f>IF($A52="","",'Inputs &amp; Assumptions'!$B$17)</f>
        <v>0</v>
      </c>
      <c r="D52" s="68">
        <f>IF($A52="","",'Revenue Forecast'!E52*'Inputs &amp; Assumptions'!$B$15)</f>
        <v>0</v>
      </c>
      <c r="E52" s="68">
        <f>IF($A52="","",'Inputs &amp; Assumptions'!$B$18)</f>
        <v>0</v>
      </c>
      <c r="F52" s="60">
        <f t="shared" si="0"/>
        <v>0</v>
      </c>
    </row>
    <row r="53" spans="1:6" ht="18" customHeight="1" x14ac:dyDescent="0.2">
      <c r="A53" s="57">
        <f>'Revenue Forecast'!A53</f>
        <v>47484</v>
      </c>
      <c r="B53" s="67">
        <f>IF($A53="","",'Inputs &amp; Assumptions'!$B$16)</f>
        <v>0</v>
      </c>
      <c r="C53" s="68">
        <f>IF($A53="","",'Inputs &amp; Assumptions'!$B$17)</f>
        <v>0</v>
      </c>
      <c r="D53" s="68">
        <f>IF($A53="","",'Revenue Forecast'!E53*'Inputs &amp; Assumptions'!$B$15)</f>
        <v>0</v>
      </c>
      <c r="E53" s="68">
        <f>IF($A53="","",'Inputs &amp; Assumptions'!$B$18)</f>
        <v>0</v>
      </c>
      <c r="F53" s="60">
        <f t="shared" si="0"/>
        <v>0</v>
      </c>
    </row>
    <row r="54" spans="1:6" ht="18" customHeight="1" x14ac:dyDescent="0.2">
      <c r="A54" s="57">
        <f>'Revenue Forecast'!A54</f>
        <v>47515</v>
      </c>
      <c r="B54" s="67">
        <f>IF($A54="","",'Inputs &amp; Assumptions'!$B$16)</f>
        <v>0</v>
      </c>
      <c r="C54" s="68">
        <f>IF($A54="","",'Inputs &amp; Assumptions'!$B$17)</f>
        <v>0</v>
      </c>
      <c r="D54" s="68">
        <f>IF($A54="","",'Revenue Forecast'!E54*'Inputs &amp; Assumptions'!$B$15)</f>
        <v>0</v>
      </c>
      <c r="E54" s="68">
        <f>IF($A54="","",'Inputs &amp; Assumptions'!$B$18)</f>
        <v>0</v>
      </c>
      <c r="F54" s="60">
        <f t="shared" si="0"/>
        <v>0</v>
      </c>
    </row>
    <row r="55" spans="1:6" ht="18" customHeight="1" x14ac:dyDescent="0.2">
      <c r="A55" s="57">
        <f>'Revenue Forecast'!A55</f>
        <v>47543</v>
      </c>
      <c r="B55" s="67">
        <f>IF($A55="","",'Inputs &amp; Assumptions'!$B$16)</f>
        <v>0</v>
      </c>
      <c r="C55" s="68">
        <f>IF($A55="","",'Inputs &amp; Assumptions'!$B$17)</f>
        <v>0</v>
      </c>
      <c r="D55" s="68">
        <f>IF($A55="","",'Revenue Forecast'!E55*'Inputs &amp; Assumptions'!$B$15)</f>
        <v>0</v>
      </c>
      <c r="E55" s="68">
        <f>IF($A55="","",'Inputs &amp; Assumptions'!$B$18)</f>
        <v>0</v>
      </c>
      <c r="F55" s="60">
        <f t="shared" si="0"/>
        <v>0</v>
      </c>
    </row>
    <row r="56" spans="1:6" ht="18" customHeight="1" x14ac:dyDescent="0.2">
      <c r="A56" s="57">
        <f>'Revenue Forecast'!A56</f>
        <v>47574</v>
      </c>
      <c r="B56" s="67">
        <f>IF($A56="","",'Inputs &amp; Assumptions'!$B$16)</f>
        <v>0</v>
      </c>
      <c r="C56" s="68">
        <f>IF($A56="","",'Inputs &amp; Assumptions'!$B$17)</f>
        <v>0</v>
      </c>
      <c r="D56" s="68">
        <f>IF($A56="","",'Revenue Forecast'!E56*'Inputs &amp; Assumptions'!$B$15)</f>
        <v>0</v>
      </c>
      <c r="E56" s="68">
        <f>IF($A56="","",'Inputs &amp; Assumptions'!$B$18)</f>
        <v>0</v>
      </c>
      <c r="F56" s="60">
        <f t="shared" si="0"/>
        <v>0</v>
      </c>
    </row>
    <row r="57" spans="1:6" ht="18" customHeight="1" x14ac:dyDescent="0.2">
      <c r="A57" s="57">
        <f>'Revenue Forecast'!A57</f>
        <v>47604</v>
      </c>
      <c r="B57" s="67">
        <f>IF($A57="","",'Inputs &amp; Assumptions'!$B$16)</f>
        <v>0</v>
      </c>
      <c r="C57" s="68">
        <f>IF($A57="","",'Inputs &amp; Assumptions'!$B$17)</f>
        <v>0</v>
      </c>
      <c r="D57" s="68">
        <f>IF($A57="","",'Revenue Forecast'!E57*'Inputs &amp; Assumptions'!$B$15)</f>
        <v>0</v>
      </c>
      <c r="E57" s="68">
        <f>IF($A57="","",'Inputs &amp; Assumptions'!$B$18)</f>
        <v>0</v>
      </c>
      <c r="F57" s="60">
        <f t="shared" si="0"/>
        <v>0</v>
      </c>
    </row>
    <row r="58" spans="1:6" ht="18" customHeight="1" x14ac:dyDescent="0.2">
      <c r="A58" s="57">
        <f>'Revenue Forecast'!A58</f>
        <v>47635</v>
      </c>
      <c r="B58" s="67">
        <f>IF($A58="","",'Inputs &amp; Assumptions'!$B$16)</f>
        <v>0</v>
      </c>
      <c r="C58" s="68">
        <f>IF($A58="","",'Inputs &amp; Assumptions'!$B$17)</f>
        <v>0</v>
      </c>
      <c r="D58" s="68">
        <f>IF($A58="","",'Revenue Forecast'!E58*'Inputs &amp; Assumptions'!$B$15)</f>
        <v>0</v>
      </c>
      <c r="E58" s="68">
        <f>IF($A58="","",'Inputs &amp; Assumptions'!$B$18)</f>
        <v>0</v>
      </c>
      <c r="F58" s="60">
        <f t="shared" si="0"/>
        <v>0</v>
      </c>
    </row>
    <row r="59" spans="1:6" ht="18" customHeight="1" x14ac:dyDescent="0.2">
      <c r="A59" s="57">
        <f>'Revenue Forecast'!A59</f>
        <v>47665</v>
      </c>
      <c r="B59" s="67">
        <f>IF($A59="","",'Inputs &amp; Assumptions'!$B$16)</f>
        <v>0</v>
      </c>
      <c r="C59" s="68">
        <f>IF($A59="","",'Inputs &amp; Assumptions'!$B$17)</f>
        <v>0</v>
      </c>
      <c r="D59" s="68">
        <f>IF($A59="","",'Revenue Forecast'!E59*'Inputs &amp; Assumptions'!$B$15)</f>
        <v>0</v>
      </c>
      <c r="E59" s="68">
        <f>IF($A59="","",'Inputs &amp; Assumptions'!$B$18)</f>
        <v>0</v>
      </c>
      <c r="F59" s="60">
        <f t="shared" si="0"/>
        <v>0</v>
      </c>
    </row>
    <row r="60" spans="1:6" ht="18" customHeight="1" x14ac:dyDescent="0.2">
      <c r="A60" s="57">
        <f>'Revenue Forecast'!A60</f>
        <v>47696</v>
      </c>
      <c r="B60" s="67">
        <f>IF($A60="","",'Inputs &amp; Assumptions'!$B$16)</f>
        <v>0</v>
      </c>
      <c r="C60" s="68">
        <f>IF($A60="","",'Inputs &amp; Assumptions'!$B$17)</f>
        <v>0</v>
      </c>
      <c r="D60" s="68">
        <f>IF($A60="","",'Revenue Forecast'!E60*'Inputs &amp; Assumptions'!$B$15)</f>
        <v>0</v>
      </c>
      <c r="E60" s="68">
        <f>IF($A60="","",'Inputs &amp; Assumptions'!$B$18)</f>
        <v>0</v>
      </c>
      <c r="F60" s="60">
        <f t="shared" si="0"/>
        <v>0</v>
      </c>
    </row>
    <row r="61" spans="1:6" ht="18" customHeight="1" x14ac:dyDescent="0.2">
      <c r="A61" s="57">
        <f>'Revenue Forecast'!A61</f>
        <v>47727</v>
      </c>
      <c r="B61" s="67">
        <f>IF($A61="","",'Inputs &amp; Assumptions'!$B$16)</f>
        <v>0</v>
      </c>
      <c r="C61" s="68">
        <f>IF($A61="","",'Inputs &amp; Assumptions'!$B$17)</f>
        <v>0</v>
      </c>
      <c r="D61" s="68">
        <f>IF($A61="","",'Revenue Forecast'!E61*'Inputs &amp; Assumptions'!$B$15)</f>
        <v>0</v>
      </c>
      <c r="E61" s="68">
        <f>IF($A61="","",'Inputs &amp; Assumptions'!$B$18)</f>
        <v>0</v>
      </c>
      <c r="F61" s="60">
        <f t="shared" si="0"/>
        <v>0</v>
      </c>
    </row>
    <row r="62" spans="1:6" ht="18" customHeight="1" x14ac:dyDescent="0.2">
      <c r="A62" s="57">
        <f>'Revenue Forecast'!A62</f>
        <v>47757</v>
      </c>
      <c r="B62" s="67">
        <f>IF($A62="","",'Inputs &amp; Assumptions'!$B$16)</f>
        <v>0</v>
      </c>
      <c r="C62" s="68">
        <f>IF($A62="","",'Inputs &amp; Assumptions'!$B$17)</f>
        <v>0</v>
      </c>
      <c r="D62" s="68">
        <f>IF($A62="","",'Revenue Forecast'!E62*'Inputs &amp; Assumptions'!$B$15)</f>
        <v>0</v>
      </c>
      <c r="E62" s="68">
        <f>IF($A62="","",'Inputs &amp; Assumptions'!$B$18)</f>
        <v>0</v>
      </c>
      <c r="F62" s="60">
        <f t="shared" si="0"/>
        <v>0</v>
      </c>
    </row>
    <row r="63" spans="1:6" ht="18" customHeight="1" x14ac:dyDescent="0.2">
      <c r="A63" s="57">
        <f>'Revenue Forecast'!A63</f>
        <v>47788</v>
      </c>
      <c r="B63" s="67">
        <f>IF($A63="","",'Inputs &amp; Assumptions'!$B$16)</f>
        <v>0</v>
      </c>
      <c r="C63" s="68">
        <f>IF($A63="","",'Inputs &amp; Assumptions'!$B$17)</f>
        <v>0</v>
      </c>
      <c r="D63" s="68">
        <f>IF($A63="","",'Revenue Forecast'!E63*'Inputs &amp; Assumptions'!$B$15)</f>
        <v>0</v>
      </c>
      <c r="E63" s="68">
        <f>IF($A63="","",'Inputs &amp; Assumptions'!$B$18)</f>
        <v>0</v>
      </c>
      <c r="F63" s="60">
        <f t="shared" si="0"/>
        <v>0</v>
      </c>
    </row>
    <row r="64" spans="1:6" ht="18" customHeight="1" x14ac:dyDescent="0.2">
      <c r="A64" s="61">
        <f>'Revenue Forecast'!A64</f>
        <v>47818</v>
      </c>
      <c r="B64" s="69">
        <f>IF($A64="","",'Inputs &amp; Assumptions'!$B$16)</f>
        <v>0</v>
      </c>
      <c r="C64" s="70">
        <f>IF($A64="","",'Inputs &amp; Assumptions'!$B$17)</f>
        <v>0</v>
      </c>
      <c r="D64" s="70">
        <f>IF($A64="","",'Revenue Forecast'!E64*'Inputs &amp; Assumptions'!$B$15)</f>
        <v>0</v>
      </c>
      <c r="E64" s="70">
        <f>IF($A64="","",'Inputs &amp; Assumptions'!$B$18)</f>
        <v>0</v>
      </c>
      <c r="F64" s="64">
        <f t="shared" si="0"/>
        <v>0</v>
      </c>
    </row>
  </sheetData>
  <mergeCells count="1">
    <mergeCell ref="A1:D1"/>
  </mergeCells>
  <hyperlinks>
    <hyperlink ref="A4" location="Glossary!B32" tooltip="Open glossary definition" display="Month" xr:uid="{65A9BE34-8BB8-E74E-B99E-84DE9542083B}"/>
    <hyperlink ref="B4" location="Glossary!B33" tooltip="Open glossary definition" display="Marketing" xr:uid="{D076274F-3EBA-F94D-A4A3-0B0E0C157EA2}"/>
    <hyperlink ref="C4" location="Glossary!B34" tooltip="Open glossary definition" display="Salaries" xr:uid="{279A485D-899B-C446-8F9A-1699F4B81028}"/>
    <hyperlink ref="D4" location="Glossary!B35" tooltip="Open glossary definition" display="Cost of Service" xr:uid="{61E1FA1A-C9B2-1348-9472-35D542B7B461}"/>
    <hyperlink ref="E4" location="Glossary!B36" tooltip="Open glossary definition" display="Operating Expenses" xr:uid="{1E292AC0-17E0-104A-B7C5-C3F074857FE0}"/>
    <hyperlink ref="F4" location="Glossary!B37" tooltip="Open glossary definition" display="Total Expenses" xr:uid="{A9B3DC27-F906-014D-ADB3-2F8275CC3696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C2E910-AC29-364F-B642-5B39E864B0F7}">
  <dimension ref="A1:H64"/>
  <sheetViews>
    <sheetView showGridLines="0" workbookViewId="0">
      <selection activeCell="J22" sqref="J22"/>
    </sheetView>
  </sheetViews>
  <sheetFormatPr baseColWidth="10" defaultRowHeight="16" x14ac:dyDescent="0.2"/>
  <cols>
    <col min="1" max="1" width="42.1640625" style="49" bestFit="1" customWidth="1"/>
    <col min="2" max="2" width="8" style="49" bestFit="1" customWidth="1"/>
    <col min="3" max="3" width="5.33203125" style="49" bestFit="1" customWidth="1"/>
    <col min="4" max="4" width="14" style="49" customWidth="1"/>
    <col min="5" max="5" width="18.83203125" style="49" customWidth="1"/>
    <col min="6" max="6" width="10.1640625" style="49" bestFit="1" customWidth="1"/>
    <col min="7" max="7" width="10.83203125" style="49"/>
    <col min="8" max="8" width="24.1640625" style="49" hidden="1" customWidth="1"/>
    <col min="9" max="10" width="24.1640625" style="49" customWidth="1"/>
    <col min="11" max="16384" width="10.83203125" style="49"/>
  </cols>
  <sheetData>
    <row r="1" spans="1:6" ht="24" customHeight="1" thickBot="1" x14ac:dyDescent="0.25">
      <c r="A1" s="48" t="str">
        <f>IF('Inputs &amp; Assumptions'!$B$4&lt;&gt;"",'Inputs &amp; Assumptions'!$B$4&amp;" ","")&amp;"Income Statement"</f>
        <v>Enter Company Name Income Statement</v>
      </c>
      <c r="B1" s="48"/>
      <c r="C1" s="48"/>
      <c r="D1" s="48"/>
      <c r="E1" s="48"/>
      <c r="F1" s="48"/>
    </row>
    <row r="2" spans="1:6" ht="17" thickTop="1" x14ac:dyDescent="0.2"/>
    <row r="4" spans="1:6" ht="20" customHeight="1" x14ac:dyDescent="0.2">
      <c r="A4" s="50" t="s">
        <v>34</v>
      </c>
      <c r="B4" s="51" t="s">
        <v>38</v>
      </c>
      <c r="C4" s="51" t="s">
        <v>44</v>
      </c>
      <c r="D4" s="51" t="s">
        <v>45</v>
      </c>
      <c r="E4" s="51" t="s">
        <v>42</v>
      </c>
      <c r="F4" s="52" t="s">
        <v>46</v>
      </c>
    </row>
    <row r="5" spans="1:6" ht="18" customHeight="1" x14ac:dyDescent="0.2">
      <c r="A5" s="53">
        <f>'Revenue Forecast'!A5</f>
        <v>46023</v>
      </c>
      <c r="B5" s="65">
        <f>IF($A5="","",'Revenue Forecast'!F5)</f>
        <v>0</v>
      </c>
      <c r="C5" s="66">
        <f>IF($A5="","",'Expense Forecast'!D5)</f>
        <v>0</v>
      </c>
      <c r="D5" s="66">
        <f>IF($A5="","",B5-C5)</f>
        <v>0</v>
      </c>
      <c r="E5" s="66">
        <f>IF($A5="","",'Expense Forecast'!F5-C5)</f>
        <v>0</v>
      </c>
      <c r="F5" s="56">
        <f>IF($A5="","",D5-E5)</f>
        <v>0</v>
      </c>
    </row>
    <row r="6" spans="1:6" ht="18" customHeight="1" x14ac:dyDescent="0.2">
      <c r="A6" s="57">
        <f>'Revenue Forecast'!A6</f>
        <v>46054</v>
      </c>
      <c r="B6" s="67">
        <f>IF($A6="","",'Revenue Forecast'!F6)</f>
        <v>0</v>
      </c>
      <c r="C6" s="68">
        <f>IF($A6="","",'Expense Forecast'!D6)</f>
        <v>0</v>
      </c>
      <c r="D6" s="68">
        <f t="shared" ref="D6:D64" si="0">IF($A6="","",B6-C6)</f>
        <v>0</v>
      </c>
      <c r="E6" s="68">
        <f>IF($A6="","",'Expense Forecast'!F6-C6)</f>
        <v>0</v>
      </c>
      <c r="F6" s="60">
        <f t="shared" ref="F6:F64" si="1">IF($A6="","",D6-E6)</f>
        <v>0</v>
      </c>
    </row>
    <row r="7" spans="1:6" ht="18" customHeight="1" x14ac:dyDescent="0.2">
      <c r="A7" s="57">
        <f>'Revenue Forecast'!A7</f>
        <v>46082</v>
      </c>
      <c r="B7" s="67">
        <f>IF($A7="","",'Revenue Forecast'!F7)</f>
        <v>0</v>
      </c>
      <c r="C7" s="68">
        <f>IF($A7="","",'Expense Forecast'!D7)</f>
        <v>0</v>
      </c>
      <c r="D7" s="68">
        <f t="shared" si="0"/>
        <v>0</v>
      </c>
      <c r="E7" s="68">
        <f>IF($A7="","",'Expense Forecast'!F7-C7)</f>
        <v>0</v>
      </c>
      <c r="F7" s="60">
        <f t="shared" si="1"/>
        <v>0</v>
      </c>
    </row>
    <row r="8" spans="1:6" ht="18" customHeight="1" x14ac:dyDescent="0.2">
      <c r="A8" s="57">
        <f>'Revenue Forecast'!A8</f>
        <v>46113</v>
      </c>
      <c r="B8" s="67">
        <f>IF($A8="","",'Revenue Forecast'!F8)</f>
        <v>0</v>
      </c>
      <c r="C8" s="68">
        <f>IF($A8="","",'Expense Forecast'!D8)</f>
        <v>0</v>
      </c>
      <c r="D8" s="68">
        <f t="shared" si="0"/>
        <v>0</v>
      </c>
      <c r="E8" s="68">
        <f>IF($A8="","",'Expense Forecast'!F8-C8)</f>
        <v>0</v>
      </c>
      <c r="F8" s="60">
        <f t="shared" si="1"/>
        <v>0</v>
      </c>
    </row>
    <row r="9" spans="1:6" ht="18" customHeight="1" x14ac:dyDescent="0.2">
      <c r="A9" s="57">
        <f>'Revenue Forecast'!A9</f>
        <v>46143</v>
      </c>
      <c r="B9" s="67">
        <f>IF($A9="","",'Revenue Forecast'!F9)</f>
        <v>0</v>
      </c>
      <c r="C9" s="68">
        <f>IF($A9="","",'Expense Forecast'!D9)</f>
        <v>0</v>
      </c>
      <c r="D9" s="68">
        <f t="shared" si="0"/>
        <v>0</v>
      </c>
      <c r="E9" s="68">
        <f>IF($A9="","",'Expense Forecast'!F9-C9)</f>
        <v>0</v>
      </c>
      <c r="F9" s="60">
        <f t="shared" si="1"/>
        <v>0</v>
      </c>
    </row>
    <row r="10" spans="1:6" ht="18" customHeight="1" x14ac:dyDescent="0.2">
      <c r="A10" s="57">
        <f>'Revenue Forecast'!A10</f>
        <v>46174</v>
      </c>
      <c r="B10" s="67">
        <f>IF($A10="","",'Revenue Forecast'!F10)</f>
        <v>0</v>
      </c>
      <c r="C10" s="68">
        <f>IF($A10="","",'Expense Forecast'!D10)</f>
        <v>0</v>
      </c>
      <c r="D10" s="68">
        <f t="shared" si="0"/>
        <v>0</v>
      </c>
      <c r="E10" s="68">
        <f>IF($A10="","",'Expense Forecast'!F10-C10)</f>
        <v>0</v>
      </c>
      <c r="F10" s="60">
        <f t="shared" si="1"/>
        <v>0</v>
      </c>
    </row>
    <row r="11" spans="1:6" ht="18" customHeight="1" x14ac:dyDescent="0.2">
      <c r="A11" s="57">
        <f>'Revenue Forecast'!A11</f>
        <v>46204</v>
      </c>
      <c r="B11" s="67">
        <f>IF($A11="","",'Revenue Forecast'!F11)</f>
        <v>0</v>
      </c>
      <c r="C11" s="68">
        <f>IF($A11="","",'Expense Forecast'!D11)</f>
        <v>0</v>
      </c>
      <c r="D11" s="68">
        <f t="shared" si="0"/>
        <v>0</v>
      </c>
      <c r="E11" s="68">
        <f>IF($A11="","",'Expense Forecast'!F11-C11)</f>
        <v>0</v>
      </c>
      <c r="F11" s="60">
        <f t="shared" si="1"/>
        <v>0</v>
      </c>
    </row>
    <row r="12" spans="1:6" ht="18" customHeight="1" x14ac:dyDescent="0.2">
      <c r="A12" s="57">
        <f>'Revenue Forecast'!A12</f>
        <v>46235</v>
      </c>
      <c r="B12" s="67">
        <f>IF($A12="","",'Revenue Forecast'!F12)</f>
        <v>0</v>
      </c>
      <c r="C12" s="68">
        <f>IF($A12="","",'Expense Forecast'!D12)</f>
        <v>0</v>
      </c>
      <c r="D12" s="68">
        <f t="shared" si="0"/>
        <v>0</v>
      </c>
      <c r="E12" s="68">
        <f>IF($A12="","",'Expense Forecast'!F12-C12)</f>
        <v>0</v>
      </c>
      <c r="F12" s="60">
        <f t="shared" si="1"/>
        <v>0</v>
      </c>
    </row>
    <row r="13" spans="1:6" ht="18" customHeight="1" x14ac:dyDescent="0.2">
      <c r="A13" s="57">
        <f>'Revenue Forecast'!A13</f>
        <v>46266</v>
      </c>
      <c r="B13" s="67">
        <f>IF($A13="","",'Revenue Forecast'!F13)</f>
        <v>0</v>
      </c>
      <c r="C13" s="68">
        <f>IF($A13="","",'Expense Forecast'!D13)</f>
        <v>0</v>
      </c>
      <c r="D13" s="68">
        <f t="shared" si="0"/>
        <v>0</v>
      </c>
      <c r="E13" s="68">
        <f>IF($A13="","",'Expense Forecast'!F13-C13)</f>
        <v>0</v>
      </c>
      <c r="F13" s="60">
        <f t="shared" si="1"/>
        <v>0</v>
      </c>
    </row>
    <row r="14" spans="1:6" ht="18" customHeight="1" x14ac:dyDescent="0.2">
      <c r="A14" s="57">
        <f>'Revenue Forecast'!A14</f>
        <v>46296</v>
      </c>
      <c r="B14" s="67">
        <f>IF($A14="","",'Revenue Forecast'!F14)</f>
        <v>0</v>
      </c>
      <c r="C14" s="68">
        <f>IF($A14="","",'Expense Forecast'!D14)</f>
        <v>0</v>
      </c>
      <c r="D14" s="68">
        <f t="shared" si="0"/>
        <v>0</v>
      </c>
      <c r="E14" s="68">
        <f>IF($A14="","",'Expense Forecast'!F14-C14)</f>
        <v>0</v>
      </c>
      <c r="F14" s="60">
        <f t="shared" si="1"/>
        <v>0</v>
      </c>
    </row>
    <row r="15" spans="1:6" ht="18" customHeight="1" x14ac:dyDescent="0.2">
      <c r="A15" s="57">
        <f>'Revenue Forecast'!A15</f>
        <v>46327</v>
      </c>
      <c r="B15" s="67">
        <f>IF($A15="","",'Revenue Forecast'!F15)</f>
        <v>0</v>
      </c>
      <c r="C15" s="68">
        <f>IF($A15="","",'Expense Forecast'!D15)</f>
        <v>0</v>
      </c>
      <c r="D15" s="68">
        <f t="shared" si="0"/>
        <v>0</v>
      </c>
      <c r="E15" s="68">
        <f>IF($A15="","",'Expense Forecast'!F15-C15)</f>
        <v>0</v>
      </c>
      <c r="F15" s="60">
        <f t="shared" si="1"/>
        <v>0</v>
      </c>
    </row>
    <row r="16" spans="1:6" ht="18" customHeight="1" x14ac:dyDescent="0.2">
      <c r="A16" s="57">
        <f>'Revenue Forecast'!A16</f>
        <v>46357</v>
      </c>
      <c r="B16" s="67">
        <f>IF($A16="","",'Revenue Forecast'!F16)</f>
        <v>0</v>
      </c>
      <c r="C16" s="68">
        <f>IF($A16="","",'Expense Forecast'!D16)</f>
        <v>0</v>
      </c>
      <c r="D16" s="68">
        <f t="shared" si="0"/>
        <v>0</v>
      </c>
      <c r="E16" s="68">
        <f>IF($A16="","",'Expense Forecast'!F16-C16)</f>
        <v>0</v>
      </c>
      <c r="F16" s="60">
        <f t="shared" si="1"/>
        <v>0</v>
      </c>
    </row>
    <row r="17" spans="1:6" ht="18" customHeight="1" x14ac:dyDescent="0.2">
      <c r="A17" s="57">
        <f>'Revenue Forecast'!A17</f>
        <v>46388</v>
      </c>
      <c r="B17" s="67">
        <f>IF($A17="","",'Revenue Forecast'!F17)</f>
        <v>0</v>
      </c>
      <c r="C17" s="68">
        <f>IF($A17="","",'Expense Forecast'!D17)</f>
        <v>0</v>
      </c>
      <c r="D17" s="68">
        <f t="shared" si="0"/>
        <v>0</v>
      </c>
      <c r="E17" s="68">
        <f>IF($A17="","",'Expense Forecast'!F17-C17)</f>
        <v>0</v>
      </c>
      <c r="F17" s="60">
        <f t="shared" si="1"/>
        <v>0</v>
      </c>
    </row>
    <row r="18" spans="1:6" ht="18" customHeight="1" x14ac:dyDescent="0.2">
      <c r="A18" s="57">
        <f>'Revenue Forecast'!A18</f>
        <v>46419</v>
      </c>
      <c r="B18" s="67">
        <f>IF($A18="","",'Revenue Forecast'!F18)</f>
        <v>0</v>
      </c>
      <c r="C18" s="68">
        <f>IF($A18="","",'Expense Forecast'!D18)</f>
        <v>0</v>
      </c>
      <c r="D18" s="68">
        <f t="shared" si="0"/>
        <v>0</v>
      </c>
      <c r="E18" s="68">
        <f>IF($A18="","",'Expense Forecast'!F18-C18)</f>
        <v>0</v>
      </c>
      <c r="F18" s="60">
        <f t="shared" si="1"/>
        <v>0</v>
      </c>
    </row>
    <row r="19" spans="1:6" ht="18" customHeight="1" x14ac:dyDescent="0.2">
      <c r="A19" s="57">
        <f>'Revenue Forecast'!A19</f>
        <v>46447</v>
      </c>
      <c r="B19" s="67">
        <f>IF($A19="","",'Revenue Forecast'!F19)</f>
        <v>0</v>
      </c>
      <c r="C19" s="68">
        <f>IF($A19="","",'Expense Forecast'!D19)</f>
        <v>0</v>
      </c>
      <c r="D19" s="68">
        <f t="shared" si="0"/>
        <v>0</v>
      </c>
      <c r="E19" s="68">
        <f>IF($A19="","",'Expense Forecast'!F19-C19)</f>
        <v>0</v>
      </c>
      <c r="F19" s="60">
        <f t="shared" si="1"/>
        <v>0</v>
      </c>
    </row>
    <row r="20" spans="1:6" ht="18" customHeight="1" x14ac:dyDescent="0.2">
      <c r="A20" s="57">
        <f>'Revenue Forecast'!A20</f>
        <v>46478</v>
      </c>
      <c r="B20" s="67">
        <f>IF($A20="","",'Revenue Forecast'!F20)</f>
        <v>0</v>
      </c>
      <c r="C20" s="68">
        <f>IF($A20="","",'Expense Forecast'!D20)</f>
        <v>0</v>
      </c>
      <c r="D20" s="68">
        <f t="shared" si="0"/>
        <v>0</v>
      </c>
      <c r="E20" s="68">
        <f>IF($A20="","",'Expense Forecast'!F20-C20)</f>
        <v>0</v>
      </c>
      <c r="F20" s="60">
        <f t="shared" si="1"/>
        <v>0</v>
      </c>
    </row>
    <row r="21" spans="1:6" ht="18" customHeight="1" x14ac:dyDescent="0.2">
      <c r="A21" s="57">
        <f>'Revenue Forecast'!A21</f>
        <v>46508</v>
      </c>
      <c r="B21" s="67">
        <f>IF($A21="","",'Revenue Forecast'!F21)</f>
        <v>0</v>
      </c>
      <c r="C21" s="68">
        <f>IF($A21="","",'Expense Forecast'!D21)</f>
        <v>0</v>
      </c>
      <c r="D21" s="68">
        <f t="shared" si="0"/>
        <v>0</v>
      </c>
      <c r="E21" s="68">
        <f>IF($A21="","",'Expense Forecast'!F21-C21)</f>
        <v>0</v>
      </c>
      <c r="F21" s="60">
        <f t="shared" si="1"/>
        <v>0</v>
      </c>
    </row>
    <row r="22" spans="1:6" ht="18" customHeight="1" x14ac:dyDescent="0.2">
      <c r="A22" s="57">
        <f>'Revenue Forecast'!A22</f>
        <v>46539</v>
      </c>
      <c r="B22" s="67">
        <f>IF($A22="","",'Revenue Forecast'!F22)</f>
        <v>0</v>
      </c>
      <c r="C22" s="68">
        <f>IF($A22="","",'Expense Forecast'!D22)</f>
        <v>0</v>
      </c>
      <c r="D22" s="68">
        <f t="shared" si="0"/>
        <v>0</v>
      </c>
      <c r="E22" s="68">
        <f>IF($A22="","",'Expense Forecast'!F22-C22)</f>
        <v>0</v>
      </c>
      <c r="F22" s="60">
        <f t="shared" si="1"/>
        <v>0</v>
      </c>
    </row>
    <row r="23" spans="1:6" ht="18" customHeight="1" x14ac:dyDescent="0.2">
      <c r="A23" s="57">
        <f>'Revenue Forecast'!A23</f>
        <v>46569</v>
      </c>
      <c r="B23" s="67">
        <f>IF($A23="","",'Revenue Forecast'!F23)</f>
        <v>0</v>
      </c>
      <c r="C23" s="68">
        <f>IF($A23="","",'Expense Forecast'!D23)</f>
        <v>0</v>
      </c>
      <c r="D23" s="68">
        <f t="shared" si="0"/>
        <v>0</v>
      </c>
      <c r="E23" s="68">
        <f>IF($A23="","",'Expense Forecast'!F23-C23)</f>
        <v>0</v>
      </c>
      <c r="F23" s="60">
        <f t="shared" si="1"/>
        <v>0</v>
      </c>
    </row>
    <row r="24" spans="1:6" ht="18" customHeight="1" x14ac:dyDescent="0.2">
      <c r="A24" s="57">
        <f>'Revenue Forecast'!A24</f>
        <v>46600</v>
      </c>
      <c r="B24" s="67">
        <f>IF($A24="","",'Revenue Forecast'!F24)</f>
        <v>0</v>
      </c>
      <c r="C24" s="68">
        <f>IF($A24="","",'Expense Forecast'!D24)</f>
        <v>0</v>
      </c>
      <c r="D24" s="68">
        <f t="shared" si="0"/>
        <v>0</v>
      </c>
      <c r="E24" s="68">
        <f>IF($A24="","",'Expense Forecast'!F24-C24)</f>
        <v>0</v>
      </c>
      <c r="F24" s="60">
        <f t="shared" si="1"/>
        <v>0</v>
      </c>
    </row>
    <row r="25" spans="1:6" ht="18" customHeight="1" x14ac:dyDescent="0.2">
      <c r="A25" s="57">
        <f>'Revenue Forecast'!A25</f>
        <v>46631</v>
      </c>
      <c r="B25" s="67">
        <f>IF($A25="","",'Revenue Forecast'!F25)</f>
        <v>0</v>
      </c>
      <c r="C25" s="68">
        <f>IF($A25="","",'Expense Forecast'!D25)</f>
        <v>0</v>
      </c>
      <c r="D25" s="68">
        <f t="shared" si="0"/>
        <v>0</v>
      </c>
      <c r="E25" s="68">
        <f>IF($A25="","",'Expense Forecast'!F25-C25)</f>
        <v>0</v>
      </c>
      <c r="F25" s="60">
        <f t="shared" si="1"/>
        <v>0</v>
      </c>
    </row>
    <row r="26" spans="1:6" ht="18" customHeight="1" x14ac:dyDescent="0.2">
      <c r="A26" s="57">
        <f>'Revenue Forecast'!A26</f>
        <v>46661</v>
      </c>
      <c r="B26" s="67">
        <f>IF($A26="","",'Revenue Forecast'!F26)</f>
        <v>0</v>
      </c>
      <c r="C26" s="68">
        <f>IF($A26="","",'Expense Forecast'!D26)</f>
        <v>0</v>
      </c>
      <c r="D26" s="68">
        <f t="shared" si="0"/>
        <v>0</v>
      </c>
      <c r="E26" s="68">
        <f>IF($A26="","",'Expense Forecast'!F26-C26)</f>
        <v>0</v>
      </c>
      <c r="F26" s="60">
        <f t="shared" si="1"/>
        <v>0</v>
      </c>
    </row>
    <row r="27" spans="1:6" ht="18" customHeight="1" x14ac:dyDescent="0.2">
      <c r="A27" s="57">
        <f>'Revenue Forecast'!A27</f>
        <v>46692</v>
      </c>
      <c r="B27" s="67">
        <f>IF($A27="","",'Revenue Forecast'!F27)</f>
        <v>0</v>
      </c>
      <c r="C27" s="68">
        <f>IF($A27="","",'Expense Forecast'!D27)</f>
        <v>0</v>
      </c>
      <c r="D27" s="68">
        <f t="shared" si="0"/>
        <v>0</v>
      </c>
      <c r="E27" s="68">
        <f>IF($A27="","",'Expense Forecast'!F27-C27)</f>
        <v>0</v>
      </c>
      <c r="F27" s="60">
        <f t="shared" si="1"/>
        <v>0</v>
      </c>
    </row>
    <row r="28" spans="1:6" ht="18" customHeight="1" x14ac:dyDescent="0.2">
      <c r="A28" s="57">
        <f>'Revenue Forecast'!A28</f>
        <v>46722</v>
      </c>
      <c r="B28" s="67">
        <f>IF($A28="","",'Revenue Forecast'!F28)</f>
        <v>0</v>
      </c>
      <c r="C28" s="68">
        <f>IF($A28="","",'Expense Forecast'!D28)</f>
        <v>0</v>
      </c>
      <c r="D28" s="68">
        <f t="shared" si="0"/>
        <v>0</v>
      </c>
      <c r="E28" s="68">
        <f>IF($A28="","",'Expense Forecast'!F28-C28)</f>
        <v>0</v>
      </c>
      <c r="F28" s="60">
        <f t="shared" si="1"/>
        <v>0</v>
      </c>
    </row>
    <row r="29" spans="1:6" ht="18" customHeight="1" x14ac:dyDescent="0.2">
      <c r="A29" s="57">
        <f>'Revenue Forecast'!A29</f>
        <v>46753</v>
      </c>
      <c r="B29" s="67">
        <f>IF($A29="","",'Revenue Forecast'!F29)</f>
        <v>0</v>
      </c>
      <c r="C29" s="68">
        <f>IF($A29="","",'Expense Forecast'!D29)</f>
        <v>0</v>
      </c>
      <c r="D29" s="68">
        <f t="shared" si="0"/>
        <v>0</v>
      </c>
      <c r="E29" s="68">
        <f>IF($A29="","",'Expense Forecast'!F29-C29)</f>
        <v>0</v>
      </c>
      <c r="F29" s="60">
        <f t="shared" si="1"/>
        <v>0</v>
      </c>
    </row>
    <row r="30" spans="1:6" ht="18" customHeight="1" x14ac:dyDescent="0.2">
      <c r="A30" s="57">
        <f>'Revenue Forecast'!A30</f>
        <v>46784</v>
      </c>
      <c r="B30" s="67">
        <f>IF($A30="","",'Revenue Forecast'!F30)</f>
        <v>0</v>
      </c>
      <c r="C30" s="68">
        <f>IF($A30="","",'Expense Forecast'!D30)</f>
        <v>0</v>
      </c>
      <c r="D30" s="68">
        <f t="shared" si="0"/>
        <v>0</v>
      </c>
      <c r="E30" s="68">
        <f>IF($A30="","",'Expense Forecast'!F30-C30)</f>
        <v>0</v>
      </c>
      <c r="F30" s="60">
        <f t="shared" si="1"/>
        <v>0</v>
      </c>
    </row>
    <row r="31" spans="1:6" ht="18" customHeight="1" x14ac:dyDescent="0.2">
      <c r="A31" s="57">
        <f>'Revenue Forecast'!A31</f>
        <v>46813</v>
      </c>
      <c r="B31" s="67">
        <f>IF($A31="","",'Revenue Forecast'!F31)</f>
        <v>0</v>
      </c>
      <c r="C31" s="68">
        <f>IF($A31="","",'Expense Forecast'!D31)</f>
        <v>0</v>
      </c>
      <c r="D31" s="68">
        <f t="shared" si="0"/>
        <v>0</v>
      </c>
      <c r="E31" s="68">
        <f>IF($A31="","",'Expense Forecast'!F31-C31)</f>
        <v>0</v>
      </c>
      <c r="F31" s="60">
        <f t="shared" si="1"/>
        <v>0</v>
      </c>
    </row>
    <row r="32" spans="1:6" ht="18" customHeight="1" x14ac:dyDescent="0.2">
      <c r="A32" s="57">
        <f>'Revenue Forecast'!A32</f>
        <v>46844</v>
      </c>
      <c r="B32" s="67">
        <f>IF($A32="","",'Revenue Forecast'!F32)</f>
        <v>0</v>
      </c>
      <c r="C32" s="68">
        <f>IF($A32="","",'Expense Forecast'!D32)</f>
        <v>0</v>
      </c>
      <c r="D32" s="68">
        <f t="shared" si="0"/>
        <v>0</v>
      </c>
      <c r="E32" s="68">
        <f>IF($A32="","",'Expense Forecast'!F32-C32)</f>
        <v>0</v>
      </c>
      <c r="F32" s="60">
        <f t="shared" si="1"/>
        <v>0</v>
      </c>
    </row>
    <row r="33" spans="1:6" ht="18" customHeight="1" x14ac:dyDescent="0.2">
      <c r="A33" s="57">
        <f>'Revenue Forecast'!A33</f>
        <v>46874</v>
      </c>
      <c r="B33" s="67">
        <f>IF($A33="","",'Revenue Forecast'!F33)</f>
        <v>0</v>
      </c>
      <c r="C33" s="68">
        <f>IF($A33="","",'Expense Forecast'!D33)</f>
        <v>0</v>
      </c>
      <c r="D33" s="68">
        <f t="shared" si="0"/>
        <v>0</v>
      </c>
      <c r="E33" s="68">
        <f>IF($A33="","",'Expense Forecast'!F33-C33)</f>
        <v>0</v>
      </c>
      <c r="F33" s="60">
        <f t="shared" si="1"/>
        <v>0</v>
      </c>
    </row>
    <row r="34" spans="1:6" ht="18" customHeight="1" x14ac:dyDescent="0.2">
      <c r="A34" s="57">
        <f>'Revenue Forecast'!A34</f>
        <v>46905</v>
      </c>
      <c r="B34" s="67">
        <f>IF($A34="","",'Revenue Forecast'!F34)</f>
        <v>0</v>
      </c>
      <c r="C34" s="68">
        <f>IF($A34="","",'Expense Forecast'!D34)</f>
        <v>0</v>
      </c>
      <c r="D34" s="68">
        <f t="shared" si="0"/>
        <v>0</v>
      </c>
      <c r="E34" s="68">
        <f>IF($A34="","",'Expense Forecast'!F34-C34)</f>
        <v>0</v>
      </c>
      <c r="F34" s="60">
        <f t="shared" si="1"/>
        <v>0</v>
      </c>
    </row>
    <row r="35" spans="1:6" ht="18" customHeight="1" x14ac:dyDescent="0.2">
      <c r="A35" s="57">
        <f>'Revenue Forecast'!A35</f>
        <v>46935</v>
      </c>
      <c r="B35" s="67">
        <f>IF($A35="","",'Revenue Forecast'!F35)</f>
        <v>0</v>
      </c>
      <c r="C35" s="68">
        <f>IF($A35="","",'Expense Forecast'!D35)</f>
        <v>0</v>
      </c>
      <c r="D35" s="68">
        <f t="shared" si="0"/>
        <v>0</v>
      </c>
      <c r="E35" s="68">
        <f>IF($A35="","",'Expense Forecast'!F35-C35)</f>
        <v>0</v>
      </c>
      <c r="F35" s="60">
        <f t="shared" si="1"/>
        <v>0</v>
      </c>
    </row>
    <row r="36" spans="1:6" ht="18" customHeight="1" x14ac:dyDescent="0.2">
      <c r="A36" s="57">
        <f>'Revenue Forecast'!A36</f>
        <v>46966</v>
      </c>
      <c r="B36" s="67">
        <f>IF($A36="","",'Revenue Forecast'!F36)</f>
        <v>0</v>
      </c>
      <c r="C36" s="68">
        <f>IF($A36="","",'Expense Forecast'!D36)</f>
        <v>0</v>
      </c>
      <c r="D36" s="68">
        <f t="shared" si="0"/>
        <v>0</v>
      </c>
      <c r="E36" s="68">
        <f>IF($A36="","",'Expense Forecast'!F36-C36)</f>
        <v>0</v>
      </c>
      <c r="F36" s="60">
        <f t="shared" si="1"/>
        <v>0</v>
      </c>
    </row>
    <row r="37" spans="1:6" ht="18" customHeight="1" x14ac:dyDescent="0.2">
      <c r="A37" s="57">
        <f>'Revenue Forecast'!A37</f>
        <v>46997</v>
      </c>
      <c r="B37" s="67">
        <f>IF($A37="","",'Revenue Forecast'!F37)</f>
        <v>0</v>
      </c>
      <c r="C37" s="68">
        <f>IF($A37="","",'Expense Forecast'!D37)</f>
        <v>0</v>
      </c>
      <c r="D37" s="68">
        <f t="shared" si="0"/>
        <v>0</v>
      </c>
      <c r="E37" s="68">
        <f>IF($A37="","",'Expense Forecast'!F37-C37)</f>
        <v>0</v>
      </c>
      <c r="F37" s="60">
        <f t="shared" si="1"/>
        <v>0</v>
      </c>
    </row>
    <row r="38" spans="1:6" ht="18" customHeight="1" x14ac:dyDescent="0.2">
      <c r="A38" s="57">
        <f>'Revenue Forecast'!A38</f>
        <v>47027</v>
      </c>
      <c r="B38" s="67">
        <f>IF($A38="","",'Revenue Forecast'!F38)</f>
        <v>0</v>
      </c>
      <c r="C38" s="68">
        <f>IF($A38="","",'Expense Forecast'!D38)</f>
        <v>0</v>
      </c>
      <c r="D38" s="68">
        <f t="shared" si="0"/>
        <v>0</v>
      </c>
      <c r="E38" s="68">
        <f>IF($A38="","",'Expense Forecast'!F38-C38)</f>
        <v>0</v>
      </c>
      <c r="F38" s="60">
        <f t="shared" si="1"/>
        <v>0</v>
      </c>
    </row>
    <row r="39" spans="1:6" ht="18" customHeight="1" x14ac:dyDescent="0.2">
      <c r="A39" s="57">
        <f>'Revenue Forecast'!A39</f>
        <v>47058</v>
      </c>
      <c r="B39" s="67">
        <f>IF($A39="","",'Revenue Forecast'!F39)</f>
        <v>0</v>
      </c>
      <c r="C39" s="68">
        <f>IF($A39="","",'Expense Forecast'!D39)</f>
        <v>0</v>
      </c>
      <c r="D39" s="68">
        <f t="shared" si="0"/>
        <v>0</v>
      </c>
      <c r="E39" s="68">
        <f>IF($A39="","",'Expense Forecast'!F39-C39)</f>
        <v>0</v>
      </c>
      <c r="F39" s="60">
        <f t="shared" si="1"/>
        <v>0</v>
      </c>
    </row>
    <row r="40" spans="1:6" ht="18" customHeight="1" x14ac:dyDescent="0.2">
      <c r="A40" s="57">
        <f>'Revenue Forecast'!A40</f>
        <v>47088</v>
      </c>
      <c r="B40" s="67">
        <f>IF($A40="","",'Revenue Forecast'!F40)</f>
        <v>0</v>
      </c>
      <c r="C40" s="68">
        <f>IF($A40="","",'Expense Forecast'!D40)</f>
        <v>0</v>
      </c>
      <c r="D40" s="68">
        <f t="shared" si="0"/>
        <v>0</v>
      </c>
      <c r="E40" s="68">
        <f>IF($A40="","",'Expense Forecast'!F40-C40)</f>
        <v>0</v>
      </c>
      <c r="F40" s="60">
        <f t="shared" si="1"/>
        <v>0</v>
      </c>
    </row>
    <row r="41" spans="1:6" ht="18" customHeight="1" x14ac:dyDescent="0.2">
      <c r="A41" s="57">
        <f>'Revenue Forecast'!A41</f>
        <v>47119</v>
      </c>
      <c r="B41" s="67">
        <f>IF($A41="","",'Revenue Forecast'!F41)</f>
        <v>0</v>
      </c>
      <c r="C41" s="68">
        <f>IF($A41="","",'Expense Forecast'!D41)</f>
        <v>0</v>
      </c>
      <c r="D41" s="68">
        <f t="shared" si="0"/>
        <v>0</v>
      </c>
      <c r="E41" s="68">
        <f>IF($A41="","",'Expense Forecast'!F41-C41)</f>
        <v>0</v>
      </c>
      <c r="F41" s="60">
        <f t="shared" si="1"/>
        <v>0</v>
      </c>
    </row>
    <row r="42" spans="1:6" ht="18" customHeight="1" x14ac:dyDescent="0.2">
      <c r="A42" s="57">
        <f>'Revenue Forecast'!A42</f>
        <v>47150</v>
      </c>
      <c r="B42" s="67">
        <f>IF($A42="","",'Revenue Forecast'!F42)</f>
        <v>0</v>
      </c>
      <c r="C42" s="68">
        <f>IF($A42="","",'Expense Forecast'!D42)</f>
        <v>0</v>
      </c>
      <c r="D42" s="68">
        <f t="shared" si="0"/>
        <v>0</v>
      </c>
      <c r="E42" s="68">
        <f>IF($A42="","",'Expense Forecast'!F42-C42)</f>
        <v>0</v>
      </c>
      <c r="F42" s="60">
        <f t="shared" si="1"/>
        <v>0</v>
      </c>
    </row>
    <row r="43" spans="1:6" ht="18" customHeight="1" x14ac:dyDescent="0.2">
      <c r="A43" s="57">
        <f>'Revenue Forecast'!A43</f>
        <v>47178</v>
      </c>
      <c r="B43" s="67">
        <f>IF($A43="","",'Revenue Forecast'!F43)</f>
        <v>0</v>
      </c>
      <c r="C43" s="68">
        <f>IF($A43="","",'Expense Forecast'!D43)</f>
        <v>0</v>
      </c>
      <c r="D43" s="68">
        <f t="shared" si="0"/>
        <v>0</v>
      </c>
      <c r="E43" s="68">
        <f>IF($A43="","",'Expense Forecast'!F43-C43)</f>
        <v>0</v>
      </c>
      <c r="F43" s="60">
        <f t="shared" si="1"/>
        <v>0</v>
      </c>
    </row>
    <row r="44" spans="1:6" ht="18" customHeight="1" x14ac:dyDescent="0.2">
      <c r="A44" s="57">
        <f>'Revenue Forecast'!A44</f>
        <v>47209</v>
      </c>
      <c r="B44" s="67">
        <f>IF($A44="","",'Revenue Forecast'!F44)</f>
        <v>0</v>
      </c>
      <c r="C44" s="68">
        <f>IF($A44="","",'Expense Forecast'!D44)</f>
        <v>0</v>
      </c>
      <c r="D44" s="68">
        <f t="shared" si="0"/>
        <v>0</v>
      </c>
      <c r="E44" s="68">
        <f>IF($A44="","",'Expense Forecast'!F44-C44)</f>
        <v>0</v>
      </c>
      <c r="F44" s="60">
        <f t="shared" si="1"/>
        <v>0</v>
      </c>
    </row>
    <row r="45" spans="1:6" ht="18" customHeight="1" x14ac:dyDescent="0.2">
      <c r="A45" s="57">
        <f>'Revenue Forecast'!A45</f>
        <v>47239</v>
      </c>
      <c r="B45" s="67">
        <f>IF($A45="","",'Revenue Forecast'!F45)</f>
        <v>0</v>
      </c>
      <c r="C45" s="68">
        <f>IF($A45="","",'Expense Forecast'!D45)</f>
        <v>0</v>
      </c>
      <c r="D45" s="68">
        <f t="shared" si="0"/>
        <v>0</v>
      </c>
      <c r="E45" s="68">
        <f>IF($A45="","",'Expense Forecast'!F45-C45)</f>
        <v>0</v>
      </c>
      <c r="F45" s="60">
        <f t="shared" si="1"/>
        <v>0</v>
      </c>
    </row>
    <row r="46" spans="1:6" ht="18" customHeight="1" x14ac:dyDescent="0.2">
      <c r="A46" s="57">
        <f>'Revenue Forecast'!A46</f>
        <v>47270</v>
      </c>
      <c r="B46" s="67">
        <f>IF($A46="","",'Revenue Forecast'!F46)</f>
        <v>0</v>
      </c>
      <c r="C46" s="68">
        <f>IF($A46="","",'Expense Forecast'!D46)</f>
        <v>0</v>
      </c>
      <c r="D46" s="68">
        <f t="shared" si="0"/>
        <v>0</v>
      </c>
      <c r="E46" s="68">
        <f>IF($A46="","",'Expense Forecast'!F46-C46)</f>
        <v>0</v>
      </c>
      <c r="F46" s="60">
        <f t="shared" si="1"/>
        <v>0</v>
      </c>
    </row>
    <row r="47" spans="1:6" ht="18" customHeight="1" x14ac:dyDescent="0.2">
      <c r="A47" s="57">
        <f>'Revenue Forecast'!A47</f>
        <v>47300</v>
      </c>
      <c r="B47" s="67">
        <f>IF($A47="","",'Revenue Forecast'!F47)</f>
        <v>0</v>
      </c>
      <c r="C47" s="68">
        <f>IF($A47="","",'Expense Forecast'!D47)</f>
        <v>0</v>
      </c>
      <c r="D47" s="68">
        <f t="shared" si="0"/>
        <v>0</v>
      </c>
      <c r="E47" s="68">
        <f>IF($A47="","",'Expense Forecast'!F47-C47)</f>
        <v>0</v>
      </c>
      <c r="F47" s="60">
        <f t="shared" si="1"/>
        <v>0</v>
      </c>
    </row>
    <row r="48" spans="1:6" ht="18" customHeight="1" x14ac:dyDescent="0.2">
      <c r="A48" s="57">
        <f>'Revenue Forecast'!A48</f>
        <v>47331</v>
      </c>
      <c r="B48" s="67">
        <f>IF($A48="","",'Revenue Forecast'!F48)</f>
        <v>0</v>
      </c>
      <c r="C48" s="68">
        <f>IF($A48="","",'Expense Forecast'!D48)</f>
        <v>0</v>
      </c>
      <c r="D48" s="68">
        <f t="shared" si="0"/>
        <v>0</v>
      </c>
      <c r="E48" s="68">
        <f>IF($A48="","",'Expense Forecast'!F48-C48)</f>
        <v>0</v>
      </c>
      <c r="F48" s="60">
        <f t="shared" si="1"/>
        <v>0</v>
      </c>
    </row>
    <row r="49" spans="1:6" ht="18" customHeight="1" x14ac:dyDescent="0.2">
      <c r="A49" s="57">
        <f>'Revenue Forecast'!A49</f>
        <v>47362</v>
      </c>
      <c r="B49" s="67">
        <f>IF($A49="","",'Revenue Forecast'!F49)</f>
        <v>0</v>
      </c>
      <c r="C49" s="68">
        <f>IF($A49="","",'Expense Forecast'!D49)</f>
        <v>0</v>
      </c>
      <c r="D49" s="68">
        <f t="shared" si="0"/>
        <v>0</v>
      </c>
      <c r="E49" s="68">
        <f>IF($A49="","",'Expense Forecast'!F49-C49)</f>
        <v>0</v>
      </c>
      <c r="F49" s="60">
        <f t="shared" si="1"/>
        <v>0</v>
      </c>
    </row>
    <row r="50" spans="1:6" ht="18" customHeight="1" x14ac:dyDescent="0.2">
      <c r="A50" s="57">
        <f>'Revenue Forecast'!A50</f>
        <v>47392</v>
      </c>
      <c r="B50" s="67">
        <f>IF($A50="","",'Revenue Forecast'!F50)</f>
        <v>0</v>
      </c>
      <c r="C50" s="68">
        <f>IF($A50="","",'Expense Forecast'!D50)</f>
        <v>0</v>
      </c>
      <c r="D50" s="68">
        <f t="shared" si="0"/>
        <v>0</v>
      </c>
      <c r="E50" s="68">
        <f>IF($A50="","",'Expense Forecast'!F50-C50)</f>
        <v>0</v>
      </c>
      <c r="F50" s="60">
        <f t="shared" si="1"/>
        <v>0</v>
      </c>
    </row>
    <row r="51" spans="1:6" ht="18" customHeight="1" x14ac:dyDescent="0.2">
      <c r="A51" s="57">
        <f>'Revenue Forecast'!A51</f>
        <v>47423</v>
      </c>
      <c r="B51" s="67">
        <f>IF($A51="","",'Revenue Forecast'!F51)</f>
        <v>0</v>
      </c>
      <c r="C51" s="68">
        <f>IF($A51="","",'Expense Forecast'!D51)</f>
        <v>0</v>
      </c>
      <c r="D51" s="68">
        <f t="shared" si="0"/>
        <v>0</v>
      </c>
      <c r="E51" s="68">
        <f>IF($A51="","",'Expense Forecast'!F51-C51)</f>
        <v>0</v>
      </c>
      <c r="F51" s="60">
        <f t="shared" si="1"/>
        <v>0</v>
      </c>
    </row>
    <row r="52" spans="1:6" ht="18" customHeight="1" x14ac:dyDescent="0.2">
      <c r="A52" s="57">
        <f>'Revenue Forecast'!A52</f>
        <v>47453</v>
      </c>
      <c r="B52" s="67">
        <f>IF($A52="","",'Revenue Forecast'!F52)</f>
        <v>0</v>
      </c>
      <c r="C52" s="68">
        <f>IF($A52="","",'Expense Forecast'!D52)</f>
        <v>0</v>
      </c>
      <c r="D52" s="68">
        <f t="shared" si="0"/>
        <v>0</v>
      </c>
      <c r="E52" s="68">
        <f>IF($A52="","",'Expense Forecast'!F52-C52)</f>
        <v>0</v>
      </c>
      <c r="F52" s="60">
        <f t="shared" si="1"/>
        <v>0</v>
      </c>
    </row>
    <row r="53" spans="1:6" ht="18" customHeight="1" x14ac:dyDescent="0.2">
      <c r="A53" s="57">
        <f>'Revenue Forecast'!A53</f>
        <v>47484</v>
      </c>
      <c r="B53" s="67">
        <f>IF($A53="","",'Revenue Forecast'!F53)</f>
        <v>0</v>
      </c>
      <c r="C53" s="68">
        <f>IF($A53="","",'Expense Forecast'!D53)</f>
        <v>0</v>
      </c>
      <c r="D53" s="68">
        <f t="shared" si="0"/>
        <v>0</v>
      </c>
      <c r="E53" s="68">
        <f>IF($A53="","",'Expense Forecast'!F53-C53)</f>
        <v>0</v>
      </c>
      <c r="F53" s="60">
        <f t="shared" si="1"/>
        <v>0</v>
      </c>
    </row>
    <row r="54" spans="1:6" ht="18" customHeight="1" x14ac:dyDescent="0.2">
      <c r="A54" s="57">
        <f>'Revenue Forecast'!A54</f>
        <v>47515</v>
      </c>
      <c r="B54" s="67">
        <f>IF($A54="","",'Revenue Forecast'!F54)</f>
        <v>0</v>
      </c>
      <c r="C54" s="68">
        <f>IF($A54="","",'Expense Forecast'!D54)</f>
        <v>0</v>
      </c>
      <c r="D54" s="68">
        <f t="shared" si="0"/>
        <v>0</v>
      </c>
      <c r="E54" s="68">
        <f>IF($A54="","",'Expense Forecast'!F54-C54)</f>
        <v>0</v>
      </c>
      <c r="F54" s="60">
        <f t="shared" si="1"/>
        <v>0</v>
      </c>
    </row>
    <row r="55" spans="1:6" ht="18" customHeight="1" x14ac:dyDescent="0.2">
      <c r="A55" s="57">
        <f>'Revenue Forecast'!A55</f>
        <v>47543</v>
      </c>
      <c r="B55" s="67">
        <f>IF($A55="","",'Revenue Forecast'!F55)</f>
        <v>0</v>
      </c>
      <c r="C55" s="68">
        <f>IF($A55="","",'Expense Forecast'!D55)</f>
        <v>0</v>
      </c>
      <c r="D55" s="68">
        <f t="shared" si="0"/>
        <v>0</v>
      </c>
      <c r="E55" s="68">
        <f>IF($A55="","",'Expense Forecast'!F55-C55)</f>
        <v>0</v>
      </c>
      <c r="F55" s="60">
        <f t="shared" si="1"/>
        <v>0</v>
      </c>
    </row>
    <row r="56" spans="1:6" ht="18" customHeight="1" x14ac:dyDescent="0.2">
      <c r="A56" s="57">
        <f>'Revenue Forecast'!A56</f>
        <v>47574</v>
      </c>
      <c r="B56" s="67">
        <f>IF($A56="","",'Revenue Forecast'!F56)</f>
        <v>0</v>
      </c>
      <c r="C56" s="68">
        <f>IF($A56="","",'Expense Forecast'!D56)</f>
        <v>0</v>
      </c>
      <c r="D56" s="68">
        <f t="shared" si="0"/>
        <v>0</v>
      </c>
      <c r="E56" s="68">
        <f>IF($A56="","",'Expense Forecast'!F56-C56)</f>
        <v>0</v>
      </c>
      <c r="F56" s="60">
        <f t="shared" si="1"/>
        <v>0</v>
      </c>
    </row>
    <row r="57" spans="1:6" ht="18" customHeight="1" x14ac:dyDescent="0.2">
      <c r="A57" s="57">
        <f>'Revenue Forecast'!A57</f>
        <v>47604</v>
      </c>
      <c r="B57" s="67">
        <f>IF($A57="","",'Revenue Forecast'!F57)</f>
        <v>0</v>
      </c>
      <c r="C57" s="68">
        <f>IF($A57="","",'Expense Forecast'!D57)</f>
        <v>0</v>
      </c>
      <c r="D57" s="68">
        <f t="shared" si="0"/>
        <v>0</v>
      </c>
      <c r="E57" s="68">
        <f>IF($A57="","",'Expense Forecast'!F57-C57)</f>
        <v>0</v>
      </c>
      <c r="F57" s="60">
        <f t="shared" si="1"/>
        <v>0</v>
      </c>
    </row>
    <row r="58" spans="1:6" ht="18" customHeight="1" x14ac:dyDescent="0.2">
      <c r="A58" s="57">
        <f>'Revenue Forecast'!A58</f>
        <v>47635</v>
      </c>
      <c r="B58" s="67">
        <f>IF($A58="","",'Revenue Forecast'!F58)</f>
        <v>0</v>
      </c>
      <c r="C58" s="68">
        <f>IF($A58="","",'Expense Forecast'!D58)</f>
        <v>0</v>
      </c>
      <c r="D58" s="68">
        <f t="shared" si="0"/>
        <v>0</v>
      </c>
      <c r="E58" s="68">
        <f>IF($A58="","",'Expense Forecast'!F58-C58)</f>
        <v>0</v>
      </c>
      <c r="F58" s="60">
        <f t="shared" si="1"/>
        <v>0</v>
      </c>
    </row>
    <row r="59" spans="1:6" ht="18" customHeight="1" x14ac:dyDescent="0.2">
      <c r="A59" s="57">
        <f>'Revenue Forecast'!A59</f>
        <v>47665</v>
      </c>
      <c r="B59" s="67">
        <f>IF($A59="","",'Revenue Forecast'!F59)</f>
        <v>0</v>
      </c>
      <c r="C59" s="68">
        <f>IF($A59="","",'Expense Forecast'!D59)</f>
        <v>0</v>
      </c>
      <c r="D59" s="68">
        <f t="shared" si="0"/>
        <v>0</v>
      </c>
      <c r="E59" s="68">
        <f>IF($A59="","",'Expense Forecast'!F59-C59)</f>
        <v>0</v>
      </c>
      <c r="F59" s="60">
        <f t="shared" si="1"/>
        <v>0</v>
      </c>
    </row>
    <row r="60" spans="1:6" ht="18" customHeight="1" x14ac:dyDescent="0.2">
      <c r="A60" s="57">
        <f>'Revenue Forecast'!A60</f>
        <v>47696</v>
      </c>
      <c r="B60" s="67">
        <f>IF($A60="","",'Revenue Forecast'!F60)</f>
        <v>0</v>
      </c>
      <c r="C60" s="68">
        <f>IF($A60="","",'Expense Forecast'!D60)</f>
        <v>0</v>
      </c>
      <c r="D60" s="68">
        <f t="shared" si="0"/>
        <v>0</v>
      </c>
      <c r="E60" s="68">
        <f>IF($A60="","",'Expense Forecast'!F60-C60)</f>
        <v>0</v>
      </c>
      <c r="F60" s="60">
        <f t="shared" si="1"/>
        <v>0</v>
      </c>
    </row>
    <row r="61" spans="1:6" ht="18" customHeight="1" x14ac:dyDescent="0.2">
      <c r="A61" s="57">
        <f>'Revenue Forecast'!A61</f>
        <v>47727</v>
      </c>
      <c r="B61" s="67">
        <f>IF($A61="","",'Revenue Forecast'!F61)</f>
        <v>0</v>
      </c>
      <c r="C61" s="68">
        <f>IF($A61="","",'Expense Forecast'!D61)</f>
        <v>0</v>
      </c>
      <c r="D61" s="68">
        <f t="shared" si="0"/>
        <v>0</v>
      </c>
      <c r="E61" s="68">
        <f>IF($A61="","",'Expense Forecast'!F61-C61)</f>
        <v>0</v>
      </c>
      <c r="F61" s="60">
        <f t="shared" si="1"/>
        <v>0</v>
      </c>
    </row>
    <row r="62" spans="1:6" ht="18" customHeight="1" x14ac:dyDescent="0.2">
      <c r="A62" s="57">
        <f>'Revenue Forecast'!A62</f>
        <v>47757</v>
      </c>
      <c r="B62" s="67">
        <f>IF($A62="","",'Revenue Forecast'!F62)</f>
        <v>0</v>
      </c>
      <c r="C62" s="68">
        <f>IF($A62="","",'Expense Forecast'!D62)</f>
        <v>0</v>
      </c>
      <c r="D62" s="68">
        <f t="shared" si="0"/>
        <v>0</v>
      </c>
      <c r="E62" s="68">
        <f>IF($A62="","",'Expense Forecast'!F62-C62)</f>
        <v>0</v>
      </c>
      <c r="F62" s="60">
        <f t="shared" si="1"/>
        <v>0</v>
      </c>
    </row>
    <row r="63" spans="1:6" ht="18" customHeight="1" x14ac:dyDescent="0.2">
      <c r="A63" s="57">
        <f>'Revenue Forecast'!A63</f>
        <v>47788</v>
      </c>
      <c r="B63" s="67">
        <f>IF($A63="","",'Revenue Forecast'!F63)</f>
        <v>0</v>
      </c>
      <c r="C63" s="68">
        <f>IF($A63="","",'Expense Forecast'!D63)</f>
        <v>0</v>
      </c>
      <c r="D63" s="68">
        <f t="shared" si="0"/>
        <v>0</v>
      </c>
      <c r="E63" s="68">
        <f>IF($A63="","",'Expense Forecast'!F63-C63)</f>
        <v>0</v>
      </c>
      <c r="F63" s="60">
        <f t="shared" si="1"/>
        <v>0</v>
      </c>
    </row>
    <row r="64" spans="1:6" ht="18" customHeight="1" x14ac:dyDescent="0.2">
      <c r="A64" s="61">
        <f>'Revenue Forecast'!A64</f>
        <v>47818</v>
      </c>
      <c r="B64" s="69">
        <f>IF($A64="","",'Revenue Forecast'!F64)</f>
        <v>0</v>
      </c>
      <c r="C64" s="70">
        <f>IF($A64="","",'Expense Forecast'!D64)</f>
        <v>0</v>
      </c>
      <c r="D64" s="70">
        <f t="shared" si="0"/>
        <v>0</v>
      </c>
      <c r="E64" s="70">
        <f>IF($A64="","",'Expense Forecast'!F64-C64)</f>
        <v>0</v>
      </c>
      <c r="F64" s="64">
        <f t="shared" si="1"/>
        <v>0</v>
      </c>
    </row>
  </sheetData>
  <hyperlinks>
    <hyperlink ref="A4" location="Glossary!B40" tooltip="Open glossary definition" display="Month" xr:uid="{2A90291E-E003-214D-A4AF-E2EC2B2E673E}"/>
    <hyperlink ref="B4" location="Glossary!B41" tooltip="Open glossary definition" display="Revenue" xr:uid="{8E5DC731-9FB7-C44D-A6F6-055073FFF56A}"/>
    <hyperlink ref="C4" location="Glossary!B42" tooltip="Open glossary definition" display="COGS" xr:uid="{C4AF2129-7265-4F4C-9028-659BE54E1C14}"/>
    <hyperlink ref="D4" location="Glossary!B43" tooltip="Open glossary definition" display="Gross Profit" xr:uid="{37CB2E2C-96A2-FB47-89CA-58A43AA75314}"/>
    <hyperlink ref="E4" location="Glossary!B44" tooltip="Open glossary definition" display="Operating Expenses" xr:uid="{DBE7C20B-F9B4-7A41-84BC-0BEBC3245DEE}"/>
    <hyperlink ref="F4" location="Glossary!B45" tooltip="Open glossary definition" display="Net Income" xr:uid="{B9370462-1ACA-BB44-9A84-F292615229CA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31EE8D-4857-884A-8927-F8D9B7BD53F7}">
  <dimension ref="A1:G64"/>
  <sheetViews>
    <sheetView showGridLines="0" workbookViewId="0">
      <selection activeCell="I22" sqref="I22"/>
    </sheetView>
  </sheetViews>
  <sheetFormatPr baseColWidth="10" defaultRowHeight="16" x14ac:dyDescent="0.2"/>
  <cols>
    <col min="1" max="1" width="22.83203125" style="49" customWidth="1"/>
    <col min="2" max="2" width="14" style="49" bestFit="1" customWidth="1"/>
    <col min="3" max="3" width="13" style="49" customWidth="1"/>
    <col min="4" max="4" width="10" style="49" customWidth="1"/>
    <col min="5" max="5" width="15.6640625" style="49" customWidth="1"/>
    <col min="6" max="6" width="10.83203125" style="49"/>
    <col min="7" max="7" width="24.1640625" style="49" hidden="1" customWidth="1"/>
    <col min="8" max="9" width="24.1640625" style="49" customWidth="1"/>
    <col min="10" max="16384" width="10.83203125" style="49"/>
  </cols>
  <sheetData>
    <row r="1" spans="1:5" ht="24" customHeight="1" thickBot="1" x14ac:dyDescent="0.25">
      <c r="A1" s="47" t="str">
        <f>IF('Inputs &amp; Assumptions'!$B$4&lt;&gt;"",'Inputs &amp; Assumptions'!$B$4&amp;" ","")&amp;"Cash Flow Forecast"</f>
        <v>Enter Company Name Cash Flow Forecast</v>
      </c>
      <c r="B1" s="47"/>
      <c r="C1" s="47"/>
      <c r="D1" s="48"/>
      <c r="E1" s="48"/>
    </row>
    <row r="2" spans="1:5" ht="17" thickTop="1" x14ac:dyDescent="0.2"/>
    <row r="4" spans="1:5" ht="20" customHeight="1" x14ac:dyDescent="0.2">
      <c r="A4" s="50" t="s">
        <v>34</v>
      </c>
      <c r="B4" s="51" t="s">
        <v>47</v>
      </c>
      <c r="C4" s="51" t="s">
        <v>46</v>
      </c>
      <c r="D4" s="51" t="s">
        <v>24</v>
      </c>
      <c r="E4" s="52" t="s">
        <v>48</v>
      </c>
    </row>
    <row r="5" spans="1:5" ht="18" customHeight="1" x14ac:dyDescent="0.2">
      <c r="A5" s="53">
        <f>'Income Statement'!A5</f>
        <v>46023</v>
      </c>
      <c r="B5" s="65">
        <f>IF($A5="","",IF(ROWS($A$5:A5)=1,'Inputs &amp; Assumptions'!$B$21,E4))</f>
        <v>0</v>
      </c>
      <c r="C5" s="66">
        <f>IF($A5="","",'Income Statement'!F5)</f>
        <v>0</v>
      </c>
      <c r="D5" s="66">
        <f>IF($A5="","",IF(AND(ISNUMBER('Inputs &amp; Assumptions'!$B$23),EOMONTH($A5,0)=EOMONTH('Inputs &amp; Assumptions'!$B$23,0)),'Inputs &amp; Assumptions'!$B$22,0))</f>
        <v>0</v>
      </c>
      <c r="E5" s="56">
        <f>IF($A5="","",B5+C5+D5)</f>
        <v>0</v>
      </c>
    </row>
    <row r="6" spans="1:5" ht="18" customHeight="1" x14ac:dyDescent="0.2">
      <c r="A6" s="57">
        <f>'Income Statement'!A6</f>
        <v>46054</v>
      </c>
      <c r="B6" s="67">
        <f>IF($A6="","",IF(ROWS($A$5:A6)=1,'Inputs &amp; Assumptions'!$B$21,E5))</f>
        <v>0</v>
      </c>
      <c r="C6" s="68">
        <f>IF($A6="","",'Income Statement'!F6)</f>
        <v>0</v>
      </c>
      <c r="D6" s="68">
        <f>IF($A6="","",IF(AND(ISNUMBER('Inputs &amp; Assumptions'!$B$23),EOMONTH($A6,0)=EOMONTH('Inputs &amp; Assumptions'!$B$23,0)),'Inputs &amp; Assumptions'!$B$22,0))</f>
        <v>0</v>
      </c>
      <c r="E6" s="60">
        <f t="shared" ref="E6:E64" si="0">IF($A6="","",B6+C6+D6)</f>
        <v>0</v>
      </c>
    </row>
    <row r="7" spans="1:5" ht="18" customHeight="1" x14ac:dyDescent="0.2">
      <c r="A7" s="57">
        <f>'Income Statement'!A7</f>
        <v>46082</v>
      </c>
      <c r="B7" s="67">
        <f>IF($A7="","",IF(ROWS($A$5:A7)=1,'Inputs &amp; Assumptions'!$B$21,E6))</f>
        <v>0</v>
      </c>
      <c r="C7" s="68">
        <f>IF($A7="","",'Income Statement'!F7)</f>
        <v>0</v>
      </c>
      <c r="D7" s="68">
        <f>IF($A7="","",IF(AND(ISNUMBER('Inputs &amp; Assumptions'!$B$23),EOMONTH($A7,0)=EOMONTH('Inputs &amp; Assumptions'!$B$23,0)),'Inputs &amp; Assumptions'!$B$22,0))</f>
        <v>0</v>
      </c>
      <c r="E7" s="60">
        <f t="shared" si="0"/>
        <v>0</v>
      </c>
    </row>
    <row r="8" spans="1:5" ht="18" customHeight="1" x14ac:dyDescent="0.2">
      <c r="A8" s="57">
        <f>'Income Statement'!A8</f>
        <v>46113</v>
      </c>
      <c r="B8" s="67">
        <f>IF($A8="","",IF(ROWS($A$5:A8)=1,'Inputs &amp; Assumptions'!$B$21,E7))</f>
        <v>0</v>
      </c>
      <c r="C8" s="68">
        <f>IF($A8="","",'Income Statement'!F8)</f>
        <v>0</v>
      </c>
      <c r="D8" s="68">
        <f>IF($A8="","",IF(AND(ISNUMBER('Inputs &amp; Assumptions'!$B$23),EOMONTH($A8,0)=EOMONTH('Inputs &amp; Assumptions'!$B$23,0)),'Inputs &amp; Assumptions'!$B$22,0))</f>
        <v>0</v>
      </c>
      <c r="E8" s="60">
        <f t="shared" si="0"/>
        <v>0</v>
      </c>
    </row>
    <row r="9" spans="1:5" ht="18" customHeight="1" x14ac:dyDescent="0.2">
      <c r="A9" s="57">
        <f>'Income Statement'!A9</f>
        <v>46143</v>
      </c>
      <c r="B9" s="67">
        <f>IF($A9="","",IF(ROWS($A$5:A9)=1,'Inputs &amp; Assumptions'!$B$21,E8))</f>
        <v>0</v>
      </c>
      <c r="C9" s="68">
        <f>IF($A9="","",'Income Statement'!F9)</f>
        <v>0</v>
      </c>
      <c r="D9" s="68">
        <f>IF($A9="","",IF(AND(ISNUMBER('Inputs &amp; Assumptions'!$B$23),EOMONTH($A9,0)=EOMONTH('Inputs &amp; Assumptions'!$B$23,0)),'Inputs &amp; Assumptions'!$B$22,0))</f>
        <v>0</v>
      </c>
      <c r="E9" s="60">
        <f t="shared" si="0"/>
        <v>0</v>
      </c>
    </row>
    <row r="10" spans="1:5" ht="18" customHeight="1" x14ac:dyDescent="0.2">
      <c r="A10" s="57">
        <f>'Income Statement'!A10</f>
        <v>46174</v>
      </c>
      <c r="B10" s="67">
        <f>IF($A10="","",IF(ROWS($A$5:A10)=1,'Inputs &amp; Assumptions'!$B$21,E9))</f>
        <v>0</v>
      </c>
      <c r="C10" s="68">
        <f>IF($A10="","",'Income Statement'!F10)</f>
        <v>0</v>
      </c>
      <c r="D10" s="68">
        <f>IF($A10="","",IF(AND(ISNUMBER('Inputs &amp; Assumptions'!$B$23),EOMONTH($A10,0)=EOMONTH('Inputs &amp; Assumptions'!$B$23,0)),'Inputs &amp; Assumptions'!$B$22,0))</f>
        <v>0</v>
      </c>
      <c r="E10" s="60">
        <f t="shared" si="0"/>
        <v>0</v>
      </c>
    </row>
    <row r="11" spans="1:5" ht="18" customHeight="1" x14ac:dyDescent="0.2">
      <c r="A11" s="57">
        <f>'Income Statement'!A11</f>
        <v>46204</v>
      </c>
      <c r="B11" s="67">
        <f>IF($A11="","",IF(ROWS($A$5:A11)=1,'Inputs &amp; Assumptions'!$B$21,E10))</f>
        <v>0</v>
      </c>
      <c r="C11" s="68">
        <f>IF($A11="","",'Income Statement'!F11)</f>
        <v>0</v>
      </c>
      <c r="D11" s="68">
        <f>IF($A11="","",IF(AND(ISNUMBER('Inputs &amp; Assumptions'!$B$23),EOMONTH($A11,0)=EOMONTH('Inputs &amp; Assumptions'!$B$23,0)),'Inputs &amp; Assumptions'!$B$22,0))</f>
        <v>0</v>
      </c>
      <c r="E11" s="60">
        <f t="shared" si="0"/>
        <v>0</v>
      </c>
    </row>
    <row r="12" spans="1:5" ht="18" customHeight="1" x14ac:dyDescent="0.2">
      <c r="A12" s="57">
        <f>'Income Statement'!A12</f>
        <v>46235</v>
      </c>
      <c r="B12" s="67">
        <f>IF($A12="","",IF(ROWS($A$5:A12)=1,'Inputs &amp; Assumptions'!$B$21,E11))</f>
        <v>0</v>
      </c>
      <c r="C12" s="68">
        <f>IF($A12="","",'Income Statement'!F12)</f>
        <v>0</v>
      </c>
      <c r="D12" s="68">
        <f>IF($A12="","",IF(AND(ISNUMBER('Inputs &amp; Assumptions'!$B$23),EOMONTH($A12,0)=EOMONTH('Inputs &amp; Assumptions'!$B$23,0)),'Inputs &amp; Assumptions'!$B$22,0))</f>
        <v>0</v>
      </c>
      <c r="E12" s="60">
        <f t="shared" si="0"/>
        <v>0</v>
      </c>
    </row>
    <row r="13" spans="1:5" ht="18" customHeight="1" x14ac:dyDescent="0.2">
      <c r="A13" s="57">
        <f>'Income Statement'!A13</f>
        <v>46266</v>
      </c>
      <c r="B13" s="67">
        <f>IF($A13="","",IF(ROWS($A$5:A13)=1,'Inputs &amp; Assumptions'!$B$21,E12))</f>
        <v>0</v>
      </c>
      <c r="C13" s="68">
        <f>IF($A13="","",'Income Statement'!F13)</f>
        <v>0</v>
      </c>
      <c r="D13" s="68">
        <f>IF($A13="","",IF(AND(ISNUMBER('Inputs &amp; Assumptions'!$B$23),EOMONTH($A13,0)=EOMONTH('Inputs &amp; Assumptions'!$B$23,0)),'Inputs &amp; Assumptions'!$B$22,0))</f>
        <v>0</v>
      </c>
      <c r="E13" s="60">
        <f t="shared" si="0"/>
        <v>0</v>
      </c>
    </row>
    <row r="14" spans="1:5" ht="18" customHeight="1" x14ac:dyDescent="0.2">
      <c r="A14" s="57">
        <f>'Income Statement'!A14</f>
        <v>46296</v>
      </c>
      <c r="B14" s="67">
        <f>IF($A14="","",IF(ROWS($A$5:A14)=1,'Inputs &amp; Assumptions'!$B$21,E13))</f>
        <v>0</v>
      </c>
      <c r="C14" s="68">
        <f>IF($A14="","",'Income Statement'!F14)</f>
        <v>0</v>
      </c>
      <c r="D14" s="68">
        <f>IF($A14="","",IF(AND(ISNUMBER('Inputs &amp; Assumptions'!$B$23),EOMONTH($A14,0)=EOMONTH('Inputs &amp; Assumptions'!$B$23,0)),'Inputs &amp; Assumptions'!$B$22,0))</f>
        <v>0</v>
      </c>
      <c r="E14" s="60">
        <f t="shared" si="0"/>
        <v>0</v>
      </c>
    </row>
    <row r="15" spans="1:5" ht="18" customHeight="1" x14ac:dyDescent="0.2">
      <c r="A15" s="57">
        <f>'Income Statement'!A15</f>
        <v>46327</v>
      </c>
      <c r="B15" s="67">
        <f>IF($A15="","",IF(ROWS($A$5:A15)=1,'Inputs &amp; Assumptions'!$B$21,E14))</f>
        <v>0</v>
      </c>
      <c r="C15" s="68">
        <f>IF($A15="","",'Income Statement'!F15)</f>
        <v>0</v>
      </c>
      <c r="D15" s="68">
        <f>IF($A15="","",IF(AND(ISNUMBER('Inputs &amp; Assumptions'!$B$23),EOMONTH($A15,0)=EOMONTH('Inputs &amp; Assumptions'!$B$23,0)),'Inputs &amp; Assumptions'!$B$22,0))</f>
        <v>0</v>
      </c>
      <c r="E15" s="60">
        <f t="shared" si="0"/>
        <v>0</v>
      </c>
    </row>
    <row r="16" spans="1:5" ht="18" customHeight="1" x14ac:dyDescent="0.2">
      <c r="A16" s="57">
        <f>'Income Statement'!A16</f>
        <v>46357</v>
      </c>
      <c r="B16" s="67">
        <f>IF($A16="","",IF(ROWS($A$5:A16)=1,'Inputs &amp; Assumptions'!$B$21,E15))</f>
        <v>0</v>
      </c>
      <c r="C16" s="68">
        <f>IF($A16="","",'Income Statement'!F16)</f>
        <v>0</v>
      </c>
      <c r="D16" s="68">
        <f>IF($A16="","",IF(AND(ISNUMBER('Inputs &amp; Assumptions'!$B$23),EOMONTH($A16,0)=EOMONTH('Inputs &amp; Assumptions'!$B$23,0)),'Inputs &amp; Assumptions'!$B$22,0))</f>
        <v>0</v>
      </c>
      <c r="E16" s="60">
        <f t="shared" si="0"/>
        <v>0</v>
      </c>
    </row>
    <row r="17" spans="1:5" ht="18" customHeight="1" x14ac:dyDescent="0.2">
      <c r="A17" s="57">
        <f>'Income Statement'!A17</f>
        <v>46388</v>
      </c>
      <c r="B17" s="67">
        <f>IF($A17="","",IF(ROWS($A$5:A17)=1,'Inputs &amp; Assumptions'!$B$21,E16))</f>
        <v>0</v>
      </c>
      <c r="C17" s="68">
        <f>IF($A17="","",'Income Statement'!F17)</f>
        <v>0</v>
      </c>
      <c r="D17" s="68">
        <f>IF($A17="","",IF(AND(ISNUMBER('Inputs &amp; Assumptions'!$B$23),EOMONTH($A17,0)=EOMONTH('Inputs &amp; Assumptions'!$B$23,0)),'Inputs &amp; Assumptions'!$B$22,0))</f>
        <v>0</v>
      </c>
      <c r="E17" s="60">
        <f t="shared" si="0"/>
        <v>0</v>
      </c>
    </row>
    <row r="18" spans="1:5" ht="18" customHeight="1" x14ac:dyDescent="0.2">
      <c r="A18" s="57">
        <f>'Income Statement'!A18</f>
        <v>46419</v>
      </c>
      <c r="B18" s="67">
        <f>IF($A18="","",IF(ROWS($A$5:A18)=1,'Inputs &amp; Assumptions'!$B$21,E17))</f>
        <v>0</v>
      </c>
      <c r="C18" s="68">
        <f>IF($A18="","",'Income Statement'!F18)</f>
        <v>0</v>
      </c>
      <c r="D18" s="68">
        <f>IF($A18="","",IF(AND(ISNUMBER('Inputs &amp; Assumptions'!$B$23),EOMONTH($A18,0)=EOMONTH('Inputs &amp; Assumptions'!$B$23,0)),'Inputs &amp; Assumptions'!$B$22,0))</f>
        <v>0</v>
      </c>
      <c r="E18" s="60">
        <f t="shared" si="0"/>
        <v>0</v>
      </c>
    </row>
    <row r="19" spans="1:5" ht="18" customHeight="1" x14ac:dyDescent="0.2">
      <c r="A19" s="57">
        <f>'Income Statement'!A19</f>
        <v>46447</v>
      </c>
      <c r="B19" s="67">
        <f>IF($A19="","",IF(ROWS($A$5:A19)=1,'Inputs &amp; Assumptions'!$B$21,E18))</f>
        <v>0</v>
      </c>
      <c r="C19" s="68">
        <f>IF($A19="","",'Income Statement'!F19)</f>
        <v>0</v>
      </c>
      <c r="D19" s="68">
        <f>IF($A19="","",IF(AND(ISNUMBER('Inputs &amp; Assumptions'!$B$23),EOMONTH($A19,0)=EOMONTH('Inputs &amp; Assumptions'!$B$23,0)),'Inputs &amp; Assumptions'!$B$22,0))</f>
        <v>0</v>
      </c>
      <c r="E19" s="60">
        <f t="shared" si="0"/>
        <v>0</v>
      </c>
    </row>
    <row r="20" spans="1:5" ht="18" customHeight="1" x14ac:dyDescent="0.2">
      <c r="A20" s="57">
        <f>'Income Statement'!A20</f>
        <v>46478</v>
      </c>
      <c r="B20" s="67">
        <f>IF($A20="","",IF(ROWS($A$5:A20)=1,'Inputs &amp; Assumptions'!$B$21,E19))</f>
        <v>0</v>
      </c>
      <c r="C20" s="68">
        <f>IF($A20="","",'Income Statement'!F20)</f>
        <v>0</v>
      </c>
      <c r="D20" s="68">
        <f>IF($A20="","",IF(AND(ISNUMBER('Inputs &amp; Assumptions'!$B$23),EOMONTH($A20,0)=EOMONTH('Inputs &amp; Assumptions'!$B$23,0)),'Inputs &amp; Assumptions'!$B$22,0))</f>
        <v>0</v>
      </c>
      <c r="E20" s="60">
        <f t="shared" si="0"/>
        <v>0</v>
      </c>
    </row>
    <row r="21" spans="1:5" ht="18" customHeight="1" x14ac:dyDescent="0.2">
      <c r="A21" s="57">
        <f>'Income Statement'!A21</f>
        <v>46508</v>
      </c>
      <c r="B21" s="67">
        <f>IF($A21="","",IF(ROWS($A$5:A21)=1,'Inputs &amp; Assumptions'!$B$21,E20))</f>
        <v>0</v>
      </c>
      <c r="C21" s="68">
        <f>IF($A21="","",'Income Statement'!F21)</f>
        <v>0</v>
      </c>
      <c r="D21" s="68">
        <f>IF($A21="","",IF(AND(ISNUMBER('Inputs &amp; Assumptions'!$B$23),EOMONTH($A21,0)=EOMONTH('Inputs &amp; Assumptions'!$B$23,0)),'Inputs &amp; Assumptions'!$B$22,0))</f>
        <v>0</v>
      </c>
      <c r="E21" s="60">
        <f t="shared" si="0"/>
        <v>0</v>
      </c>
    </row>
    <row r="22" spans="1:5" ht="18" customHeight="1" x14ac:dyDescent="0.2">
      <c r="A22" s="57">
        <f>'Income Statement'!A22</f>
        <v>46539</v>
      </c>
      <c r="B22" s="67">
        <f>IF($A22="","",IF(ROWS($A$5:A22)=1,'Inputs &amp; Assumptions'!$B$21,E21))</f>
        <v>0</v>
      </c>
      <c r="C22" s="68">
        <f>IF($A22="","",'Income Statement'!F22)</f>
        <v>0</v>
      </c>
      <c r="D22" s="68">
        <f>IF($A22="","",IF(AND(ISNUMBER('Inputs &amp; Assumptions'!$B$23),EOMONTH($A22,0)=EOMONTH('Inputs &amp; Assumptions'!$B$23,0)),'Inputs &amp; Assumptions'!$B$22,0))</f>
        <v>0</v>
      </c>
      <c r="E22" s="60">
        <f t="shared" si="0"/>
        <v>0</v>
      </c>
    </row>
    <row r="23" spans="1:5" ht="18" customHeight="1" x14ac:dyDescent="0.2">
      <c r="A23" s="57">
        <f>'Income Statement'!A23</f>
        <v>46569</v>
      </c>
      <c r="B23" s="67">
        <f>IF($A23="","",IF(ROWS($A$5:A23)=1,'Inputs &amp; Assumptions'!$B$21,E22))</f>
        <v>0</v>
      </c>
      <c r="C23" s="68">
        <f>IF($A23="","",'Income Statement'!F23)</f>
        <v>0</v>
      </c>
      <c r="D23" s="68">
        <f>IF($A23="","",IF(AND(ISNUMBER('Inputs &amp; Assumptions'!$B$23),EOMONTH($A23,0)=EOMONTH('Inputs &amp; Assumptions'!$B$23,0)),'Inputs &amp; Assumptions'!$B$22,0))</f>
        <v>0</v>
      </c>
      <c r="E23" s="60">
        <f t="shared" si="0"/>
        <v>0</v>
      </c>
    </row>
    <row r="24" spans="1:5" ht="18" customHeight="1" x14ac:dyDescent="0.2">
      <c r="A24" s="57">
        <f>'Income Statement'!A24</f>
        <v>46600</v>
      </c>
      <c r="B24" s="67">
        <f>IF($A24="","",IF(ROWS($A$5:A24)=1,'Inputs &amp; Assumptions'!$B$21,E23))</f>
        <v>0</v>
      </c>
      <c r="C24" s="68">
        <f>IF($A24="","",'Income Statement'!F24)</f>
        <v>0</v>
      </c>
      <c r="D24" s="68">
        <f>IF($A24="","",IF(AND(ISNUMBER('Inputs &amp; Assumptions'!$B$23),EOMONTH($A24,0)=EOMONTH('Inputs &amp; Assumptions'!$B$23,0)),'Inputs &amp; Assumptions'!$B$22,0))</f>
        <v>0</v>
      </c>
      <c r="E24" s="60">
        <f t="shared" si="0"/>
        <v>0</v>
      </c>
    </row>
    <row r="25" spans="1:5" ht="18" customHeight="1" x14ac:dyDescent="0.2">
      <c r="A25" s="57">
        <f>'Income Statement'!A25</f>
        <v>46631</v>
      </c>
      <c r="B25" s="67">
        <f>IF($A25="","",IF(ROWS($A$5:A25)=1,'Inputs &amp; Assumptions'!$B$21,E24))</f>
        <v>0</v>
      </c>
      <c r="C25" s="68">
        <f>IF($A25="","",'Income Statement'!F25)</f>
        <v>0</v>
      </c>
      <c r="D25" s="68">
        <f>IF($A25="","",IF(AND(ISNUMBER('Inputs &amp; Assumptions'!$B$23),EOMONTH($A25,0)=EOMONTH('Inputs &amp; Assumptions'!$B$23,0)),'Inputs &amp; Assumptions'!$B$22,0))</f>
        <v>0</v>
      </c>
      <c r="E25" s="60">
        <f t="shared" si="0"/>
        <v>0</v>
      </c>
    </row>
    <row r="26" spans="1:5" ht="18" customHeight="1" x14ac:dyDescent="0.2">
      <c r="A26" s="57">
        <f>'Income Statement'!A26</f>
        <v>46661</v>
      </c>
      <c r="B26" s="67">
        <f>IF($A26="","",IF(ROWS($A$5:A26)=1,'Inputs &amp; Assumptions'!$B$21,E25))</f>
        <v>0</v>
      </c>
      <c r="C26" s="68">
        <f>IF($A26="","",'Income Statement'!F26)</f>
        <v>0</v>
      </c>
      <c r="D26" s="68">
        <f>IF($A26="","",IF(AND(ISNUMBER('Inputs &amp; Assumptions'!$B$23),EOMONTH($A26,0)=EOMONTH('Inputs &amp; Assumptions'!$B$23,0)),'Inputs &amp; Assumptions'!$B$22,0))</f>
        <v>0</v>
      </c>
      <c r="E26" s="60">
        <f t="shared" si="0"/>
        <v>0</v>
      </c>
    </row>
    <row r="27" spans="1:5" ht="18" customHeight="1" x14ac:dyDescent="0.2">
      <c r="A27" s="57">
        <f>'Income Statement'!A27</f>
        <v>46692</v>
      </c>
      <c r="B27" s="67">
        <f>IF($A27="","",IF(ROWS($A$5:A27)=1,'Inputs &amp; Assumptions'!$B$21,E26))</f>
        <v>0</v>
      </c>
      <c r="C27" s="68">
        <f>IF($A27="","",'Income Statement'!F27)</f>
        <v>0</v>
      </c>
      <c r="D27" s="68">
        <f>IF($A27="","",IF(AND(ISNUMBER('Inputs &amp; Assumptions'!$B$23),EOMONTH($A27,0)=EOMONTH('Inputs &amp; Assumptions'!$B$23,0)),'Inputs &amp; Assumptions'!$B$22,0))</f>
        <v>0</v>
      </c>
      <c r="E27" s="60">
        <f t="shared" si="0"/>
        <v>0</v>
      </c>
    </row>
    <row r="28" spans="1:5" ht="18" customHeight="1" x14ac:dyDescent="0.2">
      <c r="A28" s="57">
        <f>'Income Statement'!A28</f>
        <v>46722</v>
      </c>
      <c r="B28" s="67">
        <f>IF($A28="","",IF(ROWS($A$5:A28)=1,'Inputs &amp; Assumptions'!$B$21,E27))</f>
        <v>0</v>
      </c>
      <c r="C28" s="68">
        <f>IF($A28="","",'Income Statement'!F28)</f>
        <v>0</v>
      </c>
      <c r="D28" s="68">
        <f>IF($A28="","",IF(AND(ISNUMBER('Inputs &amp; Assumptions'!$B$23),EOMONTH($A28,0)=EOMONTH('Inputs &amp; Assumptions'!$B$23,0)),'Inputs &amp; Assumptions'!$B$22,0))</f>
        <v>0</v>
      </c>
      <c r="E28" s="60">
        <f t="shared" si="0"/>
        <v>0</v>
      </c>
    </row>
    <row r="29" spans="1:5" ht="18" customHeight="1" x14ac:dyDescent="0.2">
      <c r="A29" s="57">
        <f>'Income Statement'!A29</f>
        <v>46753</v>
      </c>
      <c r="B29" s="67">
        <f>IF($A29="","",IF(ROWS($A$5:A29)=1,'Inputs &amp; Assumptions'!$B$21,E28))</f>
        <v>0</v>
      </c>
      <c r="C29" s="68">
        <f>IF($A29="","",'Income Statement'!F29)</f>
        <v>0</v>
      </c>
      <c r="D29" s="68">
        <f>IF($A29="","",IF(AND(ISNUMBER('Inputs &amp; Assumptions'!$B$23),EOMONTH($A29,0)=EOMONTH('Inputs &amp; Assumptions'!$B$23,0)),'Inputs &amp; Assumptions'!$B$22,0))</f>
        <v>0</v>
      </c>
      <c r="E29" s="60">
        <f t="shared" si="0"/>
        <v>0</v>
      </c>
    </row>
    <row r="30" spans="1:5" ht="18" customHeight="1" x14ac:dyDescent="0.2">
      <c r="A30" s="57">
        <f>'Income Statement'!A30</f>
        <v>46784</v>
      </c>
      <c r="B30" s="67">
        <f>IF($A30="","",IF(ROWS($A$5:A30)=1,'Inputs &amp; Assumptions'!$B$21,E29))</f>
        <v>0</v>
      </c>
      <c r="C30" s="68">
        <f>IF($A30="","",'Income Statement'!F30)</f>
        <v>0</v>
      </c>
      <c r="D30" s="68">
        <f>IF($A30="","",IF(AND(ISNUMBER('Inputs &amp; Assumptions'!$B$23),EOMONTH($A30,0)=EOMONTH('Inputs &amp; Assumptions'!$B$23,0)),'Inputs &amp; Assumptions'!$B$22,0))</f>
        <v>0</v>
      </c>
      <c r="E30" s="60">
        <f t="shared" si="0"/>
        <v>0</v>
      </c>
    </row>
    <row r="31" spans="1:5" ht="18" customHeight="1" x14ac:dyDescent="0.2">
      <c r="A31" s="57">
        <f>'Income Statement'!A31</f>
        <v>46813</v>
      </c>
      <c r="B31" s="67">
        <f>IF($A31="","",IF(ROWS($A$5:A31)=1,'Inputs &amp; Assumptions'!$B$21,E30))</f>
        <v>0</v>
      </c>
      <c r="C31" s="68">
        <f>IF($A31="","",'Income Statement'!F31)</f>
        <v>0</v>
      </c>
      <c r="D31" s="68">
        <f>IF($A31="","",IF(AND(ISNUMBER('Inputs &amp; Assumptions'!$B$23),EOMONTH($A31,0)=EOMONTH('Inputs &amp; Assumptions'!$B$23,0)),'Inputs &amp; Assumptions'!$B$22,0))</f>
        <v>0</v>
      </c>
      <c r="E31" s="60">
        <f t="shared" si="0"/>
        <v>0</v>
      </c>
    </row>
    <row r="32" spans="1:5" ht="18" customHeight="1" x14ac:dyDescent="0.2">
      <c r="A32" s="57">
        <f>'Income Statement'!A32</f>
        <v>46844</v>
      </c>
      <c r="B32" s="67">
        <f>IF($A32="","",IF(ROWS($A$5:A32)=1,'Inputs &amp; Assumptions'!$B$21,E31))</f>
        <v>0</v>
      </c>
      <c r="C32" s="68">
        <f>IF($A32="","",'Income Statement'!F32)</f>
        <v>0</v>
      </c>
      <c r="D32" s="68">
        <f>IF($A32="","",IF(AND(ISNUMBER('Inputs &amp; Assumptions'!$B$23),EOMONTH($A32,0)=EOMONTH('Inputs &amp; Assumptions'!$B$23,0)),'Inputs &amp; Assumptions'!$B$22,0))</f>
        <v>0</v>
      </c>
      <c r="E32" s="60">
        <f t="shared" si="0"/>
        <v>0</v>
      </c>
    </row>
    <row r="33" spans="1:5" ht="18" customHeight="1" x14ac:dyDescent="0.2">
      <c r="A33" s="57">
        <f>'Income Statement'!A33</f>
        <v>46874</v>
      </c>
      <c r="B33" s="67">
        <f>IF($A33="","",IF(ROWS($A$5:A33)=1,'Inputs &amp; Assumptions'!$B$21,E32))</f>
        <v>0</v>
      </c>
      <c r="C33" s="68">
        <f>IF($A33="","",'Income Statement'!F33)</f>
        <v>0</v>
      </c>
      <c r="D33" s="68">
        <f>IF($A33="","",IF(AND(ISNUMBER('Inputs &amp; Assumptions'!$B$23),EOMONTH($A33,0)=EOMONTH('Inputs &amp; Assumptions'!$B$23,0)),'Inputs &amp; Assumptions'!$B$22,0))</f>
        <v>0</v>
      </c>
      <c r="E33" s="60">
        <f t="shared" si="0"/>
        <v>0</v>
      </c>
    </row>
    <row r="34" spans="1:5" ht="18" customHeight="1" x14ac:dyDescent="0.2">
      <c r="A34" s="57">
        <f>'Income Statement'!A34</f>
        <v>46905</v>
      </c>
      <c r="B34" s="67">
        <f>IF($A34="","",IF(ROWS($A$5:A34)=1,'Inputs &amp; Assumptions'!$B$21,E33))</f>
        <v>0</v>
      </c>
      <c r="C34" s="68">
        <f>IF($A34="","",'Income Statement'!F34)</f>
        <v>0</v>
      </c>
      <c r="D34" s="68">
        <f>IF($A34="","",IF(AND(ISNUMBER('Inputs &amp; Assumptions'!$B$23),EOMONTH($A34,0)=EOMONTH('Inputs &amp; Assumptions'!$B$23,0)),'Inputs &amp; Assumptions'!$B$22,0))</f>
        <v>0</v>
      </c>
      <c r="E34" s="60">
        <f t="shared" si="0"/>
        <v>0</v>
      </c>
    </row>
    <row r="35" spans="1:5" ht="18" customHeight="1" x14ac:dyDescent="0.2">
      <c r="A35" s="57">
        <f>'Income Statement'!A35</f>
        <v>46935</v>
      </c>
      <c r="B35" s="67">
        <f>IF($A35="","",IF(ROWS($A$5:A35)=1,'Inputs &amp; Assumptions'!$B$21,E34))</f>
        <v>0</v>
      </c>
      <c r="C35" s="68">
        <f>IF($A35="","",'Income Statement'!F35)</f>
        <v>0</v>
      </c>
      <c r="D35" s="68">
        <f>IF($A35="","",IF(AND(ISNUMBER('Inputs &amp; Assumptions'!$B$23),EOMONTH($A35,0)=EOMONTH('Inputs &amp; Assumptions'!$B$23,0)),'Inputs &amp; Assumptions'!$B$22,0))</f>
        <v>0</v>
      </c>
      <c r="E35" s="60">
        <f t="shared" si="0"/>
        <v>0</v>
      </c>
    </row>
    <row r="36" spans="1:5" ht="18" customHeight="1" x14ac:dyDescent="0.2">
      <c r="A36" s="57">
        <f>'Income Statement'!A36</f>
        <v>46966</v>
      </c>
      <c r="B36" s="67">
        <f>IF($A36="","",IF(ROWS($A$5:A36)=1,'Inputs &amp; Assumptions'!$B$21,E35))</f>
        <v>0</v>
      </c>
      <c r="C36" s="68">
        <f>IF($A36="","",'Income Statement'!F36)</f>
        <v>0</v>
      </c>
      <c r="D36" s="68">
        <f>IF($A36="","",IF(AND(ISNUMBER('Inputs &amp; Assumptions'!$B$23),EOMONTH($A36,0)=EOMONTH('Inputs &amp; Assumptions'!$B$23,0)),'Inputs &amp; Assumptions'!$B$22,0))</f>
        <v>0</v>
      </c>
      <c r="E36" s="60">
        <f t="shared" si="0"/>
        <v>0</v>
      </c>
    </row>
    <row r="37" spans="1:5" ht="18" customHeight="1" x14ac:dyDescent="0.2">
      <c r="A37" s="57">
        <f>'Income Statement'!A37</f>
        <v>46997</v>
      </c>
      <c r="B37" s="67">
        <f>IF($A37="","",IF(ROWS($A$5:A37)=1,'Inputs &amp; Assumptions'!$B$21,E36))</f>
        <v>0</v>
      </c>
      <c r="C37" s="68">
        <f>IF($A37="","",'Income Statement'!F37)</f>
        <v>0</v>
      </c>
      <c r="D37" s="68">
        <f>IF($A37="","",IF(AND(ISNUMBER('Inputs &amp; Assumptions'!$B$23),EOMONTH($A37,0)=EOMONTH('Inputs &amp; Assumptions'!$B$23,0)),'Inputs &amp; Assumptions'!$B$22,0))</f>
        <v>0</v>
      </c>
      <c r="E37" s="60">
        <f t="shared" si="0"/>
        <v>0</v>
      </c>
    </row>
    <row r="38" spans="1:5" ht="18" customHeight="1" x14ac:dyDescent="0.2">
      <c r="A38" s="57">
        <f>'Income Statement'!A38</f>
        <v>47027</v>
      </c>
      <c r="B38" s="67">
        <f>IF($A38="","",IF(ROWS($A$5:A38)=1,'Inputs &amp; Assumptions'!$B$21,E37))</f>
        <v>0</v>
      </c>
      <c r="C38" s="68">
        <f>IF($A38="","",'Income Statement'!F38)</f>
        <v>0</v>
      </c>
      <c r="D38" s="68">
        <f>IF($A38="","",IF(AND(ISNUMBER('Inputs &amp; Assumptions'!$B$23),EOMONTH($A38,0)=EOMONTH('Inputs &amp; Assumptions'!$B$23,0)),'Inputs &amp; Assumptions'!$B$22,0))</f>
        <v>0</v>
      </c>
      <c r="E38" s="60">
        <f t="shared" si="0"/>
        <v>0</v>
      </c>
    </row>
    <row r="39" spans="1:5" ht="18" customHeight="1" x14ac:dyDescent="0.2">
      <c r="A39" s="57">
        <f>'Income Statement'!A39</f>
        <v>47058</v>
      </c>
      <c r="B39" s="67">
        <f>IF($A39="","",IF(ROWS($A$5:A39)=1,'Inputs &amp; Assumptions'!$B$21,E38))</f>
        <v>0</v>
      </c>
      <c r="C39" s="68">
        <f>IF($A39="","",'Income Statement'!F39)</f>
        <v>0</v>
      </c>
      <c r="D39" s="68">
        <f>IF($A39="","",IF(AND(ISNUMBER('Inputs &amp; Assumptions'!$B$23),EOMONTH($A39,0)=EOMONTH('Inputs &amp; Assumptions'!$B$23,0)),'Inputs &amp; Assumptions'!$B$22,0))</f>
        <v>0</v>
      </c>
      <c r="E39" s="60">
        <f t="shared" si="0"/>
        <v>0</v>
      </c>
    </row>
    <row r="40" spans="1:5" ht="18" customHeight="1" x14ac:dyDescent="0.2">
      <c r="A40" s="57">
        <f>'Income Statement'!A40</f>
        <v>47088</v>
      </c>
      <c r="B40" s="67">
        <f>IF($A40="","",IF(ROWS($A$5:A40)=1,'Inputs &amp; Assumptions'!$B$21,E39))</f>
        <v>0</v>
      </c>
      <c r="C40" s="68">
        <f>IF($A40="","",'Income Statement'!F40)</f>
        <v>0</v>
      </c>
      <c r="D40" s="68">
        <f>IF($A40="","",IF(AND(ISNUMBER('Inputs &amp; Assumptions'!$B$23),EOMONTH($A40,0)=EOMONTH('Inputs &amp; Assumptions'!$B$23,0)),'Inputs &amp; Assumptions'!$B$22,0))</f>
        <v>0</v>
      </c>
      <c r="E40" s="60">
        <f t="shared" si="0"/>
        <v>0</v>
      </c>
    </row>
    <row r="41" spans="1:5" ht="18" customHeight="1" x14ac:dyDescent="0.2">
      <c r="A41" s="57">
        <f>'Income Statement'!A41</f>
        <v>47119</v>
      </c>
      <c r="B41" s="67">
        <f>IF($A41="","",IF(ROWS($A$5:A41)=1,'Inputs &amp; Assumptions'!$B$21,E40))</f>
        <v>0</v>
      </c>
      <c r="C41" s="68">
        <f>IF($A41="","",'Income Statement'!F41)</f>
        <v>0</v>
      </c>
      <c r="D41" s="68">
        <f>IF($A41="","",IF(AND(ISNUMBER('Inputs &amp; Assumptions'!$B$23),EOMONTH($A41,0)=EOMONTH('Inputs &amp; Assumptions'!$B$23,0)),'Inputs &amp; Assumptions'!$B$22,0))</f>
        <v>0</v>
      </c>
      <c r="E41" s="60">
        <f t="shared" si="0"/>
        <v>0</v>
      </c>
    </row>
    <row r="42" spans="1:5" ht="18" customHeight="1" x14ac:dyDescent="0.2">
      <c r="A42" s="57">
        <f>'Income Statement'!A42</f>
        <v>47150</v>
      </c>
      <c r="B42" s="67">
        <f>IF($A42="","",IF(ROWS($A$5:A42)=1,'Inputs &amp; Assumptions'!$B$21,E41))</f>
        <v>0</v>
      </c>
      <c r="C42" s="68">
        <f>IF($A42="","",'Income Statement'!F42)</f>
        <v>0</v>
      </c>
      <c r="D42" s="68">
        <f>IF($A42="","",IF(AND(ISNUMBER('Inputs &amp; Assumptions'!$B$23),EOMONTH($A42,0)=EOMONTH('Inputs &amp; Assumptions'!$B$23,0)),'Inputs &amp; Assumptions'!$B$22,0))</f>
        <v>0</v>
      </c>
      <c r="E42" s="60">
        <f t="shared" si="0"/>
        <v>0</v>
      </c>
    </row>
    <row r="43" spans="1:5" ht="18" customHeight="1" x14ac:dyDescent="0.2">
      <c r="A43" s="57">
        <f>'Income Statement'!A43</f>
        <v>47178</v>
      </c>
      <c r="B43" s="67">
        <f>IF($A43="","",IF(ROWS($A$5:A43)=1,'Inputs &amp; Assumptions'!$B$21,E42))</f>
        <v>0</v>
      </c>
      <c r="C43" s="68">
        <f>IF($A43="","",'Income Statement'!F43)</f>
        <v>0</v>
      </c>
      <c r="D43" s="68">
        <f>IF($A43="","",IF(AND(ISNUMBER('Inputs &amp; Assumptions'!$B$23),EOMONTH($A43,0)=EOMONTH('Inputs &amp; Assumptions'!$B$23,0)),'Inputs &amp; Assumptions'!$B$22,0))</f>
        <v>0</v>
      </c>
      <c r="E43" s="60">
        <f t="shared" si="0"/>
        <v>0</v>
      </c>
    </row>
    <row r="44" spans="1:5" ht="18" customHeight="1" x14ac:dyDescent="0.2">
      <c r="A44" s="57">
        <f>'Income Statement'!A44</f>
        <v>47209</v>
      </c>
      <c r="B44" s="67">
        <f>IF($A44="","",IF(ROWS($A$5:A44)=1,'Inputs &amp; Assumptions'!$B$21,E43))</f>
        <v>0</v>
      </c>
      <c r="C44" s="68">
        <f>IF($A44="","",'Income Statement'!F44)</f>
        <v>0</v>
      </c>
      <c r="D44" s="68">
        <f>IF($A44="","",IF(AND(ISNUMBER('Inputs &amp; Assumptions'!$B$23),EOMONTH($A44,0)=EOMONTH('Inputs &amp; Assumptions'!$B$23,0)),'Inputs &amp; Assumptions'!$B$22,0))</f>
        <v>0</v>
      </c>
      <c r="E44" s="60">
        <f t="shared" si="0"/>
        <v>0</v>
      </c>
    </row>
    <row r="45" spans="1:5" ht="18" customHeight="1" x14ac:dyDescent="0.2">
      <c r="A45" s="57">
        <f>'Income Statement'!A45</f>
        <v>47239</v>
      </c>
      <c r="B45" s="67">
        <f>IF($A45="","",IF(ROWS($A$5:A45)=1,'Inputs &amp; Assumptions'!$B$21,E44))</f>
        <v>0</v>
      </c>
      <c r="C45" s="68">
        <f>IF($A45="","",'Income Statement'!F45)</f>
        <v>0</v>
      </c>
      <c r="D45" s="68">
        <f>IF($A45="","",IF(AND(ISNUMBER('Inputs &amp; Assumptions'!$B$23),EOMONTH($A45,0)=EOMONTH('Inputs &amp; Assumptions'!$B$23,0)),'Inputs &amp; Assumptions'!$B$22,0))</f>
        <v>0</v>
      </c>
      <c r="E45" s="60">
        <f t="shared" si="0"/>
        <v>0</v>
      </c>
    </row>
    <row r="46" spans="1:5" ht="18" customHeight="1" x14ac:dyDescent="0.2">
      <c r="A46" s="57">
        <f>'Income Statement'!A46</f>
        <v>47270</v>
      </c>
      <c r="B46" s="67">
        <f>IF($A46="","",IF(ROWS($A$5:A46)=1,'Inputs &amp; Assumptions'!$B$21,E45))</f>
        <v>0</v>
      </c>
      <c r="C46" s="68">
        <f>IF($A46="","",'Income Statement'!F46)</f>
        <v>0</v>
      </c>
      <c r="D46" s="68">
        <f>IF($A46="","",IF(AND(ISNUMBER('Inputs &amp; Assumptions'!$B$23),EOMONTH($A46,0)=EOMONTH('Inputs &amp; Assumptions'!$B$23,0)),'Inputs &amp; Assumptions'!$B$22,0))</f>
        <v>0</v>
      </c>
      <c r="E46" s="60">
        <f t="shared" si="0"/>
        <v>0</v>
      </c>
    </row>
    <row r="47" spans="1:5" ht="18" customHeight="1" x14ac:dyDescent="0.2">
      <c r="A47" s="57">
        <f>'Income Statement'!A47</f>
        <v>47300</v>
      </c>
      <c r="B47" s="67">
        <f>IF($A47="","",IF(ROWS($A$5:A47)=1,'Inputs &amp; Assumptions'!$B$21,E46))</f>
        <v>0</v>
      </c>
      <c r="C47" s="68">
        <f>IF($A47="","",'Income Statement'!F47)</f>
        <v>0</v>
      </c>
      <c r="D47" s="68">
        <f>IF($A47="","",IF(AND(ISNUMBER('Inputs &amp; Assumptions'!$B$23),EOMONTH($A47,0)=EOMONTH('Inputs &amp; Assumptions'!$B$23,0)),'Inputs &amp; Assumptions'!$B$22,0))</f>
        <v>0</v>
      </c>
      <c r="E47" s="60">
        <f t="shared" si="0"/>
        <v>0</v>
      </c>
    </row>
    <row r="48" spans="1:5" ht="18" customHeight="1" x14ac:dyDescent="0.2">
      <c r="A48" s="57">
        <f>'Income Statement'!A48</f>
        <v>47331</v>
      </c>
      <c r="B48" s="67">
        <f>IF($A48="","",IF(ROWS($A$5:A48)=1,'Inputs &amp; Assumptions'!$B$21,E47))</f>
        <v>0</v>
      </c>
      <c r="C48" s="68">
        <f>IF($A48="","",'Income Statement'!F48)</f>
        <v>0</v>
      </c>
      <c r="D48" s="68">
        <f>IF($A48="","",IF(AND(ISNUMBER('Inputs &amp; Assumptions'!$B$23),EOMONTH($A48,0)=EOMONTH('Inputs &amp; Assumptions'!$B$23,0)),'Inputs &amp; Assumptions'!$B$22,0))</f>
        <v>0</v>
      </c>
      <c r="E48" s="60">
        <f t="shared" si="0"/>
        <v>0</v>
      </c>
    </row>
    <row r="49" spans="1:5" ht="18" customHeight="1" x14ac:dyDescent="0.2">
      <c r="A49" s="57">
        <f>'Income Statement'!A49</f>
        <v>47362</v>
      </c>
      <c r="B49" s="67">
        <f>IF($A49="","",IF(ROWS($A$5:A49)=1,'Inputs &amp; Assumptions'!$B$21,E48))</f>
        <v>0</v>
      </c>
      <c r="C49" s="68">
        <f>IF($A49="","",'Income Statement'!F49)</f>
        <v>0</v>
      </c>
      <c r="D49" s="68">
        <f>IF($A49="","",IF(AND(ISNUMBER('Inputs &amp; Assumptions'!$B$23),EOMONTH($A49,0)=EOMONTH('Inputs &amp; Assumptions'!$B$23,0)),'Inputs &amp; Assumptions'!$B$22,0))</f>
        <v>0</v>
      </c>
      <c r="E49" s="60">
        <f t="shared" si="0"/>
        <v>0</v>
      </c>
    </row>
    <row r="50" spans="1:5" ht="18" customHeight="1" x14ac:dyDescent="0.2">
      <c r="A50" s="57">
        <f>'Income Statement'!A50</f>
        <v>47392</v>
      </c>
      <c r="B50" s="67">
        <f>IF($A50="","",IF(ROWS($A$5:A50)=1,'Inputs &amp; Assumptions'!$B$21,E49))</f>
        <v>0</v>
      </c>
      <c r="C50" s="68">
        <f>IF($A50="","",'Income Statement'!F50)</f>
        <v>0</v>
      </c>
      <c r="D50" s="68">
        <f>IF($A50="","",IF(AND(ISNUMBER('Inputs &amp; Assumptions'!$B$23),EOMONTH($A50,0)=EOMONTH('Inputs &amp; Assumptions'!$B$23,0)),'Inputs &amp; Assumptions'!$B$22,0))</f>
        <v>0</v>
      </c>
      <c r="E50" s="60">
        <f t="shared" si="0"/>
        <v>0</v>
      </c>
    </row>
    <row r="51" spans="1:5" ht="18" customHeight="1" x14ac:dyDescent="0.2">
      <c r="A51" s="57">
        <f>'Income Statement'!A51</f>
        <v>47423</v>
      </c>
      <c r="B51" s="67">
        <f>IF($A51="","",IF(ROWS($A$5:A51)=1,'Inputs &amp; Assumptions'!$B$21,E50))</f>
        <v>0</v>
      </c>
      <c r="C51" s="68">
        <f>IF($A51="","",'Income Statement'!F51)</f>
        <v>0</v>
      </c>
      <c r="D51" s="68">
        <f>IF($A51="","",IF(AND(ISNUMBER('Inputs &amp; Assumptions'!$B$23),EOMONTH($A51,0)=EOMONTH('Inputs &amp; Assumptions'!$B$23,0)),'Inputs &amp; Assumptions'!$B$22,0))</f>
        <v>0</v>
      </c>
      <c r="E51" s="60">
        <f t="shared" si="0"/>
        <v>0</v>
      </c>
    </row>
    <row r="52" spans="1:5" ht="18" customHeight="1" x14ac:dyDescent="0.2">
      <c r="A52" s="57">
        <f>'Income Statement'!A52</f>
        <v>47453</v>
      </c>
      <c r="B52" s="67">
        <f>IF($A52="","",IF(ROWS($A$5:A52)=1,'Inputs &amp; Assumptions'!$B$21,E51))</f>
        <v>0</v>
      </c>
      <c r="C52" s="68">
        <f>IF($A52="","",'Income Statement'!F52)</f>
        <v>0</v>
      </c>
      <c r="D52" s="68">
        <f>IF($A52="","",IF(AND(ISNUMBER('Inputs &amp; Assumptions'!$B$23),EOMONTH($A52,0)=EOMONTH('Inputs &amp; Assumptions'!$B$23,0)),'Inputs &amp; Assumptions'!$B$22,0))</f>
        <v>0</v>
      </c>
      <c r="E52" s="60">
        <f t="shared" si="0"/>
        <v>0</v>
      </c>
    </row>
    <row r="53" spans="1:5" ht="18" customHeight="1" x14ac:dyDescent="0.2">
      <c r="A53" s="57">
        <f>'Income Statement'!A53</f>
        <v>47484</v>
      </c>
      <c r="B53" s="67">
        <f>IF($A53="","",IF(ROWS($A$5:A53)=1,'Inputs &amp; Assumptions'!$B$21,E52))</f>
        <v>0</v>
      </c>
      <c r="C53" s="68">
        <f>IF($A53="","",'Income Statement'!F53)</f>
        <v>0</v>
      </c>
      <c r="D53" s="68">
        <f>IF($A53="","",IF(AND(ISNUMBER('Inputs &amp; Assumptions'!$B$23),EOMONTH($A53,0)=EOMONTH('Inputs &amp; Assumptions'!$B$23,0)),'Inputs &amp; Assumptions'!$B$22,0))</f>
        <v>0</v>
      </c>
      <c r="E53" s="60">
        <f t="shared" si="0"/>
        <v>0</v>
      </c>
    </row>
    <row r="54" spans="1:5" ht="18" customHeight="1" x14ac:dyDescent="0.2">
      <c r="A54" s="57">
        <f>'Income Statement'!A54</f>
        <v>47515</v>
      </c>
      <c r="B54" s="67">
        <f>IF($A54="","",IF(ROWS($A$5:A54)=1,'Inputs &amp; Assumptions'!$B$21,E53))</f>
        <v>0</v>
      </c>
      <c r="C54" s="68">
        <f>IF($A54="","",'Income Statement'!F54)</f>
        <v>0</v>
      </c>
      <c r="D54" s="68">
        <f>IF($A54="","",IF(AND(ISNUMBER('Inputs &amp; Assumptions'!$B$23),EOMONTH($A54,0)=EOMONTH('Inputs &amp; Assumptions'!$B$23,0)),'Inputs &amp; Assumptions'!$B$22,0))</f>
        <v>0</v>
      </c>
      <c r="E54" s="60">
        <f t="shared" si="0"/>
        <v>0</v>
      </c>
    </row>
    <row r="55" spans="1:5" ht="18" customHeight="1" x14ac:dyDescent="0.2">
      <c r="A55" s="57">
        <f>'Income Statement'!A55</f>
        <v>47543</v>
      </c>
      <c r="B55" s="67">
        <f>IF($A55="","",IF(ROWS($A$5:A55)=1,'Inputs &amp; Assumptions'!$B$21,E54))</f>
        <v>0</v>
      </c>
      <c r="C55" s="68">
        <f>IF($A55="","",'Income Statement'!F55)</f>
        <v>0</v>
      </c>
      <c r="D55" s="68">
        <f>IF($A55="","",IF(AND(ISNUMBER('Inputs &amp; Assumptions'!$B$23),EOMONTH($A55,0)=EOMONTH('Inputs &amp; Assumptions'!$B$23,0)),'Inputs &amp; Assumptions'!$B$22,0))</f>
        <v>0</v>
      </c>
      <c r="E55" s="60">
        <f t="shared" si="0"/>
        <v>0</v>
      </c>
    </row>
    <row r="56" spans="1:5" ht="18" customHeight="1" x14ac:dyDescent="0.2">
      <c r="A56" s="57">
        <f>'Income Statement'!A56</f>
        <v>47574</v>
      </c>
      <c r="B56" s="67">
        <f>IF($A56="","",IF(ROWS($A$5:A56)=1,'Inputs &amp; Assumptions'!$B$21,E55))</f>
        <v>0</v>
      </c>
      <c r="C56" s="68">
        <f>IF($A56="","",'Income Statement'!F56)</f>
        <v>0</v>
      </c>
      <c r="D56" s="68">
        <f>IF($A56="","",IF(AND(ISNUMBER('Inputs &amp; Assumptions'!$B$23),EOMONTH($A56,0)=EOMONTH('Inputs &amp; Assumptions'!$B$23,0)),'Inputs &amp; Assumptions'!$B$22,0))</f>
        <v>0</v>
      </c>
      <c r="E56" s="60">
        <f t="shared" si="0"/>
        <v>0</v>
      </c>
    </row>
    <row r="57" spans="1:5" ht="18" customHeight="1" x14ac:dyDescent="0.2">
      <c r="A57" s="57">
        <f>'Income Statement'!A57</f>
        <v>47604</v>
      </c>
      <c r="B57" s="67">
        <f>IF($A57="","",IF(ROWS($A$5:A57)=1,'Inputs &amp; Assumptions'!$B$21,E56))</f>
        <v>0</v>
      </c>
      <c r="C57" s="68">
        <f>IF($A57="","",'Income Statement'!F57)</f>
        <v>0</v>
      </c>
      <c r="D57" s="68">
        <f>IF($A57="","",IF(AND(ISNUMBER('Inputs &amp; Assumptions'!$B$23),EOMONTH($A57,0)=EOMONTH('Inputs &amp; Assumptions'!$B$23,0)),'Inputs &amp; Assumptions'!$B$22,0))</f>
        <v>0</v>
      </c>
      <c r="E57" s="60">
        <f t="shared" si="0"/>
        <v>0</v>
      </c>
    </row>
    <row r="58" spans="1:5" ht="18" customHeight="1" x14ac:dyDescent="0.2">
      <c r="A58" s="57">
        <f>'Income Statement'!A58</f>
        <v>47635</v>
      </c>
      <c r="B58" s="67">
        <f>IF($A58="","",IF(ROWS($A$5:A58)=1,'Inputs &amp; Assumptions'!$B$21,E57))</f>
        <v>0</v>
      </c>
      <c r="C58" s="68">
        <f>IF($A58="","",'Income Statement'!F58)</f>
        <v>0</v>
      </c>
      <c r="D58" s="68">
        <f>IF($A58="","",IF(AND(ISNUMBER('Inputs &amp; Assumptions'!$B$23),EOMONTH($A58,0)=EOMONTH('Inputs &amp; Assumptions'!$B$23,0)),'Inputs &amp; Assumptions'!$B$22,0))</f>
        <v>0</v>
      </c>
      <c r="E58" s="60">
        <f t="shared" si="0"/>
        <v>0</v>
      </c>
    </row>
    <row r="59" spans="1:5" ht="18" customHeight="1" x14ac:dyDescent="0.2">
      <c r="A59" s="57">
        <f>'Income Statement'!A59</f>
        <v>47665</v>
      </c>
      <c r="B59" s="67">
        <f>IF($A59="","",IF(ROWS($A$5:A59)=1,'Inputs &amp; Assumptions'!$B$21,E58))</f>
        <v>0</v>
      </c>
      <c r="C59" s="68">
        <f>IF($A59="","",'Income Statement'!F59)</f>
        <v>0</v>
      </c>
      <c r="D59" s="68">
        <f>IF($A59="","",IF(AND(ISNUMBER('Inputs &amp; Assumptions'!$B$23),EOMONTH($A59,0)=EOMONTH('Inputs &amp; Assumptions'!$B$23,0)),'Inputs &amp; Assumptions'!$B$22,0))</f>
        <v>0</v>
      </c>
      <c r="E59" s="60">
        <f t="shared" si="0"/>
        <v>0</v>
      </c>
    </row>
    <row r="60" spans="1:5" ht="18" customHeight="1" x14ac:dyDescent="0.2">
      <c r="A60" s="57">
        <f>'Income Statement'!A60</f>
        <v>47696</v>
      </c>
      <c r="B60" s="67">
        <f>IF($A60="","",IF(ROWS($A$5:A60)=1,'Inputs &amp; Assumptions'!$B$21,E59))</f>
        <v>0</v>
      </c>
      <c r="C60" s="68">
        <f>IF($A60="","",'Income Statement'!F60)</f>
        <v>0</v>
      </c>
      <c r="D60" s="68">
        <f>IF($A60="","",IF(AND(ISNUMBER('Inputs &amp; Assumptions'!$B$23),EOMONTH($A60,0)=EOMONTH('Inputs &amp; Assumptions'!$B$23,0)),'Inputs &amp; Assumptions'!$B$22,0))</f>
        <v>0</v>
      </c>
      <c r="E60" s="60">
        <f t="shared" si="0"/>
        <v>0</v>
      </c>
    </row>
    <row r="61" spans="1:5" ht="18" customHeight="1" x14ac:dyDescent="0.2">
      <c r="A61" s="57">
        <f>'Income Statement'!A61</f>
        <v>47727</v>
      </c>
      <c r="B61" s="67">
        <f>IF($A61="","",IF(ROWS($A$5:A61)=1,'Inputs &amp; Assumptions'!$B$21,E60))</f>
        <v>0</v>
      </c>
      <c r="C61" s="68">
        <f>IF($A61="","",'Income Statement'!F61)</f>
        <v>0</v>
      </c>
      <c r="D61" s="68">
        <f>IF($A61="","",IF(AND(ISNUMBER('Inputs &amp; Assumptions'!$B$23),EOMONTH($A61,0)=EOMONTH('Inputs &amp; Assumptions'!$B$23,0)),'Inputs &amp; Assumptions'!$B$22,0))</f>
        <v>0</v>
      </c>
      <c r="E61" s="60">
        <f t="shared" si="0"/>
        <v>0</v>
      </c>
    </row>
    <row r="62" spans="1:5" ht="18" customHeight="1" x14ac:dyDescent="0.2">
      <c r="A62" s="57">
        <f>'Income Statement'!A62</f>
        <v>47757</v>
      </c>
      <c r="B62" s="67">
        <f>IF($A62="","",IF(ROWS($A$5:A62)=1,'Inputs &amp; Assumptions'!$B$21,E61))</f>
        <v>0</v>
      </c>
      <c r="C62" s="68">
        <f>IF($A62="","",'Income Statement'!F62)</f>
        <v>0</v>
      </c>
      <c r="D62" s="68">
        <f>IF($A62="","",IF(AND(ISNUMBER('Inputs &amp; Assumptions'!$B$23),EOMONTH($A62,0)=EOMONTH('Inputs &amp; Assumptions'!$B$23,0)),'Inputs &amp; Assumptions'!$B$22,0))</f>
        <v>0</v>
      </c>
      <c r="E62" s="60">
        <f t="shared" si="0"/>
        <v>0</v>
      </c>
    </row>
    <row r="63" spans="1:5" ht="18" customHeight="1" x14ac:dyDescent="0.2">
      <c r="A63" s="57">
        <f>'Income Statement'!A63</f>
        <v>47788</v>
      </c>
      <c r="B63" s="67">
        <f>IF($A63="","",IF(ROWS($A$5:A63)=1,'Inputs &amp; Assumptions'!$B$21,E62))</f>
        <v>0</v>
      </c>
      <c r="C63" s="68">
        <f>IF($A63="","",'Income Statement'!F63)</f>
        <v>0</v>
      </c>
      <c r="D63" s="68">
        <f>IF($A63="","",IF(AND(ISNUMBER('Inputs &amp; Assumptions'!$B$23),EOMONTH($A63,0)=EOMONTH('Inputs &amp; Assumptions'!$B$23,0)),'Inputs &amp; Assumptions'!$B$22,0))</f>
        <v>0</v>
      </c>
      <c r="E63" s="60">
        <f t="shared" si="0"/>
        <v>0</v>
      </c>
    </row>
    <row r="64" spans="1:5" ht="18" customHeight="1" x14ac:dyDescent="0.2">
      <c r="A64" s="61">
        <f>'Income Statement'!A64</f>
        <v>47818</v>
      </c>
      <c r="B64" s="69">
        <f>IF($A64="","",IF(ROWS($A$5:A64)=1,'Inputs &amp; Assumptions'!$B$21,E63))</f>
        <v>0</v>
      </c>
      <c r="C64" s="70">
        <f>IF($A64="","",'Income Statement'!F64)</f>
        <v>0</v>
      </c>
      <c r="D64" s="70">
        <f>IF($A64="","",IF(AND(ISNUMBER('Inputs &amp; Assumptions'!$B$23),EOMONTH($A64,0)=EOMONTH('Inputs &amp; Assumptions'!$B$23,0)),'Inputs &amp; Assumptions'!$B$22,0))</f>
        <v>0</v>
      </c>
      <c r="E64" s="64">
        <f t="shared" si="0"/>
        <v>0</v>
      </c>
    </row>
  </sheetData>
  <mergeCells count="1">
    <mergeCell ref="A1:C1"/>
  </mergeCells>
  <hyperlinks>
    <hyperlink ref="A4" location="Glossary!B48" tooltip="Open glossary definition" display="Month" xr:uid="{7A91CFF7-4776-974A-87AC-F6B1D0F7CBF8}"/>
    <hyperlink ref="B4" location="Glossary!B49" tooltip="Open glossary definition" display="Beginning Cash" xr:uid="{49826FE6-42FF-CB47-BEB4-5FED66A9499C}"/>
    <hyperlink ref="C4" location="Glossary!B50" tooltip="Open glossary definition" display="Net Income" xr:uid="{5FF6D681-39AD-9B4A-8C8B-56837BBC3F4F}"/>
    <hyperlink ref="D4" location="Glossary!B51" tooltip="Open glossary definition" display="Funding" xr:uid="{BB3685D9-1C66-2841-9B15-1D4C0B9AA0C6}"/>
    <hyperlink ref="E4" location="Glossary!B52" tooltip="Open glossary definition" display="Ending Cash" xr:uid="{05765918-0DE1-5448-85C8-0F8AE9684122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915E6C-0888-EA4E-95DA-426C99602F80}">
  <dimension ref="A1:I68"/>
  <sheetViews>
    <sheetView showGridLines="0" topLeftCell="A13" workbookViewId="0">
      <selection activeCell="D4" sqref="D4"/>
    </sheetView>
  </sheetViews>
  <sheetFormatPr baseColWidth="10" defaultRowHeight="16" x14ac:dyDescent="0.2"/>
  <cols>
    <col min="1" max="1" width="23.1640625" style="49" customWidth="1"/>
    <col min="2" max="2" width="11.33203125" style="49" bestFit="1" customWidth="1"/>
    <col min="3" max="3" width="16.1640625" style="49" customWidth="1"/>
    <col min="4" max="4" width="14.33203125" style="49" customWidth="1"/>
    <col min="5" max="5" width="17.83203125" style="49" customWidth="1"/>
    <col min="6" max="6" width="19.5" style="49" customWidth="1"/>
    <col min="7" max="7" width="12.6640625" style="49" customWidth="1"/>
    <col min="8" max="8" width="10.83203125" style="49"/>
    <col min="9" max="9" width="24.1640625" style="49" hidden="1" customWidth="1"/>
    <col min="10" max="11" width="24.1640625" style="49" customWidth="1"/>
    <col min="12" max="16384" width="10.83203125" style="49"/>
  </cols>
  <sheetData>
    <row r="1" spans="1:7" ht="24" customHeight="1" thickBot="1" x14ac:dyDescent="0.25">
      <c r="A1" s="83" t="str">
        <f>IF('Inputs &amp; Assumptions'!$B$4&lt;&gt;"",'Inputs &amp; Assumptions'!$B$4&amp;" ","")&amp;"Runway Analysis"</f>
        <v>Enter Company Name Runway Analysis</v>
      </c>
      <c r="B1" s="83"/>
      <c r="C1" s="83"/>
      <c r="D1" s="83"/>
      <c r="E1" s="83"/>
      <c r="F1" s="48"/>
      <c r="G1" s="48"/>
    </row>
    <row r="2" spans="1:7" ht="20" customHeight="1" thickTop="1" thickBot="1" x14ac:dyDescent="0.25">
      <c r="A2" s="71" t="s">
        <v>49</v>
      </c>
      <c r="B2" s="72">
        <f>IFERROR(D9,0)</f>
        <v>0</v>
      </c>
    </row>
    <row r="3" spans="1:7" ht="20" customHeight="1" thickBot="1" x14ac:dyDescent="0.25">
      <c r="A3" s="73" t="s">
        <v>50</v>
      </c>
      <c r="B3" s="74" t="str">
        <f>IFERROR(F9,0)</f>
        <v>N/A</v>
      </c>
    </row>
    <row r="4" spans="1:7" ht="20" customHeight="1" thickBot="1" x14ac:dyDescent="0.25">
      <c r="A4" s="75" t="s">
        <v>51</v>
      </c>
      <c r="B4" s="76" t="str" cm="1">
        <f t="array" ref="B4">IF(COUNTIF(G9:G68,"&gt;0")=0,"Not achieved",INDEX(A9:A68,MATCH(TRUE,INDEX(G9:G68&gt;0,0),0)))</f>
        <v>Not achieved</v>
      </c>
    </row>
    <row r="8" spans="1:7" ht="20" customHeight="1" x14ac:dyDescent="0.2">
      <c r="A8" s="50" t="s">
        <v>34</v>
      </c>
      <c r="B8" s="51" t="s">
        <v>38</v>
      </c>
      <c r="C8" s="51" t="s">
        <v>43</v>
      </c>
      <c r="D8" s="51" t="s">
        <v>49</v>
      </c>
      <c r="E8" s="51" t="s">
        <v>48</v>
      </c>
      <c r="F8" s="51" t="s">
        <v>50</v>
      </c>
      <c r="G8" s="52" t="s">
        <v>46</v>
      </c>
    </row>
    <row r="9" spans="1:7" ht="18" customHeight="1" x14ac:dyDescent="0.2">
      <c r="A9" s="53">
        <f>'Cash Flow Forecast'!A5</f>
        <v>46023</v>
      </c>
      <c r="B9" s="65">
        <f>IF($A9="","",'Revenue Forecast'!F5)</f>
        <v>0</v>
      </c>
      <c r="C9" s="66">
        <f>IF($A9="","",'Expense Forecast'!F5)</f>
        <v>0</v>
      </c>
      <c r="D9" s="66">
        <f>IF($A9="","",C9-B9)</f>
        <v>0</v>
      </c>
      <c r="E9" s="66">
        <f>IF($A9="","",'Cash Flow Forecast'!E5)</f>
        <v>0</v>
      </c>
      <c r="F9" s="77" t="str">
        <f>IF($A9="","",IF(D9&gt;0,E9/D9,"N/A"))</f>
        <v>N/A</v>
      </c>
      <c r="G9" s="78">
        <f>IF($A9="","",'Income Statement'!F5)</f>
        <v>0</v>
      </c>
    </row>
    <row r="10" spans="1:7" ht="18" customHeight="1" x14ac:dyDescent="0.2">
      <c r="A10" s="57">
        <f>'Cash Flow Forecast'!A6</f>
        <v>46054</v>
      </c>
      <c r="B10" s="67">
        <f>IF($A10="","",'Revenue Forecast'!F6)</f>
        <v>0</v>
      </c>
      <c r="C10" s="68">
        <f>IF($A10="","",'Expense Forecast'!F6)</f>
        <v>0</v>
      </c>
      <c r="D10" s="68">
        <f t="shared" ref="D10:D68" si="0">IF($A10="","",C10-B10)</f>
        <v>0</v>
      </c>
      <c r="E10" s="68">
        <f>IF($A10="","",'Cash Flow Forecast'!E6)</f>
        <v>0</v>
      </c>
      <c r="F10" s="79" t="str">
        <f t="shared" ref="F10:F68" si="1">IF($A10="","",IF(D10&gt;0,E10/D10,"N/A"))</f>
        <v>N/A</v>
      </c>
      <c r="G10" s="80">
        <f>IF($A10="","",'Income Statement'!F6)</f>
        <v>0</v>
      </c>
    </row>
    <row r="11" spans="1:7" ht="18" customHeight="1" x14ac:dyDescent="0.2">
      <c r="A11" s="57">
        <f>'Cash Flow Forecast'!A7</f>
        <v>46082</v>
      </c>
      <c r="B11" s="67">
        <f>IF($A11="","",'Revenue Forecast'!F7)</f>
        <v>0</v>
      </c>
      <c r="C11" s="68">
        <f>IF($A11="","",'Expense Forecast'!F7)</f>
        <v>0</v>
      </c>
      <c r="D11" s="68">
        <f t="shared" si="0"/>
        <v>0</v>
      </c>
      <c r="E11" s="68">
        <f>IF($A11="","",'Cash Flow Forecast'!E7)</f>
        <v>0</v>
      </c>
      <c r="F11" s="79" t="str">
        <f t="shared" si="1"/>
        <v>N/A</v>
      </c>
      <c r="G11" s="80">
        <f>IF($A11="","",'Income Statement'!F7)</f>
        <v>0</v>
      </c>
    </row>
    <row r="12" spans="1:7" ht="18" customHeight="1" x14ac:dyDescent="0.2">
      <c r="A12" s="57">
        <f>'Cash Flow Forecast'!A8</f>
        <v>46113</v>
      </c>
      <c r="B12" s="67">
        <f>IF($A12="","",'Revenue Forecast'!F8)</f>
        <v>0</v>
      </c>
      <c r="C12" s="68">
        <f>IF($A12="","",'Expense Forecast'!F8)</f>
        <v>0</v>
      </c>
      <c r="D12" s="68">
        <f t="shared" si="0"/>
        <v>0</v>
      </c>
      <c r="E12" s="68">
        <f>IF($A12="","",'Cash Flow Forecast'!E8)</f>
        <v>0</v>
      </c>
      <c r="F12" s="79" t="str">
        <f t="shared" si="1"/>
        <v>N/A</v>
      </c>
      <c r="G12" s="80">
        <f>IF($A12="","",'Income Statement'!F8)</f>
        <v>0</v>
      </c>
    </row>
    <row r="13" spans="1:7" ht="18" customHeight="1" x14ac:dyDescent="0.2">
      <c r="A13" s="57">
        <f>'Cash Flow Forecast'!A9</f>
        <v>46143</v>
      </c>
      <c r="B13" s="67">
        <f>IF($A13="","",'Revenue Forecast'!F9)</f>
        <v>0</v>
      </c>
      <c r="C13" s="68">
        <f>IF($A13="","",'Expense Forecast'!F9)</f>
        <v>0</v>
      </c>
      <c r="D13" s="68">
        <f t="shared" si="0"/>
        <v>0</v>
      </c>
      <c r="E13" s="68">
        <f>IF($A13="","",'Cash Flow Forecast'!E9)</f>
        <v>0</v>
      </c>
      <c r="F13" s="79" t="str">
        <f t="shared" si="1"/>
        <v>N/A</v>
      </c>
      <c r="G13" s="80">
        <f>IF($A13="","",'Income Statement'!F9)</f>
        <v>0</v>
      </c>
    </row>
    <row r="14" spans="1:7" ht="18" customHeight="1" x14ac:dyDescent="0.2">
      <c r="A14" s="57">
        <f>'Cash Flow Forecast'!A10</f>
        <v>46174</v>
      </c>
      <c r="B14" s="67">
        <f>IF($A14="","",'Revenue Forecast'!F10)</f>
        <v>0</v>
      </c>
      <c r="C14" s="68">
        <f>IF($A14="","",'Expense Forecast'!F10)</f>
        <v>0</v>
      </c>
      <c r="D14" s="68">
        <f t="shared" si="0"/>
        <v>0</v>
      </c>
      <c r="E14" s="68">
        <f>IF($A14="","",'Cash Flow Forecast'!E10)</f>
        <v>0</v>
      </c>
      <c r="F14" s="79" t="str">
        <f t="shared" si="1"/>
        <v>N/A</v>
      </c>
      <c r="G14" s="80">
        <f>IF($A14="","",'Income Statement'!F10)</f>
        <v>0</v>
      </c>
    </row>
    <row r="15" spans="1:7" ht="18" customHeight="1" x14ac:dyDescent="0.2">
      <c r="A15" s="57">
        <f>'Cash Flow Forecast'!A11</f>
        <v>46204</v>
      </c>
      <c r="B15" s="67">
        <f>IF($A15="","",'Revenue Forecast'!F11)</f>
        <v>0</v>
      </c>
      <c r="C15" s="68">
        <f>IF($A15="","",'Expense Forecast'!F11)</f>
        <v>0</v>
      </c>
      <c r="D15" s="68">
        <f t="shared" si="0"/>
        <v>0</v>
      </c>
      <c r="E15" s="68">
        <f>IF($A15="","",'Cash Flow Forecast'!E11)</f>
        <v>0</v>
      </c>
      <c r="F15" s="79" t="str">
        <f t="shared" si="1"/>
        <v>N/A</v>
      </c>
      <c r="G15" s="80">
        <f>IF($A15="","",'Income Statement'!F11)</f>
        <v>0</v>
      </c>
    </row>
    <row r="16" spans="1:7" ht="18" customHeight="1" x14ac:dyDescent="0.2">
      <c r="A16" s="57">
        <f>'Cash Flow Forecast'!A12</f>
        <v>46235</v>
      </c>
      <c r="B16" s="67">
        <f>IF($A16="","",'Revenue Forecast'!F12)</f>
        <v>0</v>
      </c>
      <c r="C16" s="68">
        <f>IF($A16="","",'Expense Forecast'!F12)</f>
        <v>0</v>
      </c>
      <c r="D16" s="68">
        <f t="shared" si="0"/>
        <v>0</v>
      </c>
      <c r="E16" s="68">
        <f>IF($A16="","",'Cash Flow Forecast'!E12)</f>
        <v>0</v>
      </c>
      <c r="F16" s="79" t="str">
        <f t="shared" si="1"/>
        <v>N/A</v>
      </c>
      <c r="G16" s="80">
        <f>IF($A16="","",'Income Statement'!F12)</f>
        <v>0</v>
      </c>
    </row>
    <row r="17" spans="1:7" ht="18" customHeight="1" x14ac:dyDescent="0.2">
      <c r="A17" s="57">
        <f>'Cash Flow Forecast'!A13</f>
        <v>46266</v>
      </c>
      <c r="B17" s="67">
        <f>IF($A17="","",'Revenue Forecast'!F13)</f>
        <v>0</v>
      </c>
      <c r="C17" s="68">
        <f>IF($A17="","",'Expense Forecast'!F13)</f>
        <v>0</v>
      </c>
      <c r="D17" s="68">
        <f t="shared" si="0"/>
        <v>0</v>
      </c>
      <c r="E17" s="68">
        <f>IF($A17="","",'Cash Flow Forecast'!E13)</f>
        <v>0</v>
      </c>
      <c r="F17" s="79" t="str">
        <f t="shared" si="1"/>
        <v>N/A</v>
      </c>
      <c r="G17" s="80">
        <f>IF($A17="","",'Income Statement'!F13)</f>
        <v>0</v>
      </c>
    </row>
    <row r="18" spans="1:7" ht="18" customHeight="1" x14ac:dyDescent="0.2">
      <c r="A18" s="57">
        <f>'Cash Flow Forecast'!A14</f>
        <v>46296</v>
      </c>
      <c r="B18" s="67">
        <f>IF($A18="","",'Revenue Forecast'!F14)</f>
        <v>0</v>
      </c>
      <c r="C18" s="68">
        <f>IF($A18="","",'Expense Forecast'!F14)</f>
        <v>0</v>
      </c>
      <c r="D18" s="68">
        <f t="shared" si="0"/>
        <v>0</v>
      </c>
      <c r="E18" s="68">
        <f>IF($A18="","",'Cash Flow Forecast'!E14)</f>
        <v>0</v>
      </c>
      <c r="F18" s="79" t="str">
        <f t="shared" si="1"/>
        <v>N/A</v>
      </c>
      <c r="G18" s="80">
        <f>IF($A18="","",'Income Statement'!F14)</f>
        <v>0</v>
      </c>
    </row>
    <row r="19" spans="1:7" ht="18" customHeight="1" x14ac:dyDescent="0.2">
      <c r="A19" s="57">
        <f>'Cash Flow Forecast'!A15</f>
        <v>46327</v>
      </c>
      <c r="B19" s="67">
        <f>IF($A19="","",'Revenue Forecast'!F15)</f>
        <v>0</v>
      </c>
      <c r="C19" s="68">
        <f>IF($A19="","",'Expense Forecast'!F15)</f>
        <v>0</v>
      </c>
      <c r="D19" s="68">
        <f t="shared" si="0"/>
        <v>0</v>
      </c>
      <c r="E19" s="68">
        <f>IF($A19="","",'Cash Flow Forecast'!E15)</f>
        <v>0</v>
      </c>
      <c r="F19" s="79" t="str">
        <f t="shared" si="1"/>
        <v>N/A</v>
      </c>
      <c r="G19" s="80">
        <f>IF($A19="","",'Income Statement'!F15)</f>
        <v>0</v>
      </c>
    </row>
    <row r="20" spans="1:7" ht="18" customHeight="1" x14ac:dyDescent="0.2">
      <c r="A20" s="57">
        <f>'Cash Flow Forecast'!A16</f>
        <v>46357</v>
      </c>
      <c r="B20" s="67">
        <f>IF($A20="","",'Revenue Forecast'!F16)</f>
        <v>0</v>
      </c>
      <c r="C20" s="68">
        <f>IF($A20="","",'Expense Forecast'!F16)</f>
        <v>0</v>
      </c>
      <c r="D20" s="68">
        <f t="shared" si="0"/>
        <v>0</v>
      </c>
      <c r="E20" s="68">
        <f>IF($A20="","",'Cash Flow Forecast'!E16)</f>
        <v>0</v>
      </c>
      <c r="F20" s="79" t="str">
        <f t="shared" si="1"/>
        <v>N/A</v>
      </c>
      <c r="G20" s="80">
        <f>IF($A20="","",'Income Statement'!F16)</f>
        <v>0</v>
      </c>
    </row>
    <row r="21" spans="1:7" ht="18" customHeight="1" x14ac:dyDescent="0.2">
      <c r="A21" s="57">
        <f>'Cash Flow Forecast'!A17</f>
        <v>46388</v>
      </c>
      <c r="B21" s="67">
        <f>IF($A21="","",'Revenue Forecast'!F17)</f>
        <v>0</v>
      </c>
      <c r="C21" s="68">
        <f>IF($A21="","",'Expense Forecast'!F17)</f>
        <v>0</v>
      </c>
      <c r="D21" s="68">
        <f t="shared" si="0"/>
        <v>0</v>
      </c>
      <c r="E21" s="68">
        <f>IF($A21="","",'Cash Flow Forecast'!E17)</f>
        <v>0</v>
      </c>
      <c r="F21" s="79" t="str">
        <f t="shared" si="1"/>
        <v>N/A</v>
      </c>
      <c r="G21" s="80">
        <f>IF($A21="","",'Income Statement'!F17)</f>
        <v>0</v>
      </c>
    </row>
    <row r="22" spans="1:7" ht="18" customHeight="1" x14ac:dyDescent="0.2">
      <c r="A22" s="57">
        <f>'Cash Flow Forecast'!A18</f>
        <v>46419</v>
      </c>
      <c r="B22" s="67">
        <f>IF($A22="","",'Revenue Forecast'!F18)</f>
        <v>0</v>
      </c>
      <c r="C22" s="68">
        <f>IF($A22="","",'Expense Forecast'!F18)</f>
        <v>0</v>
      </c>
      <c r="D22" s="68">
        <f t="shared" si="0"/>
        <v>0</v>
      </c>
      <c r="E22" s="68">
        <f>IF($A22="","",'Cash Flow Forecast'!E18)</f>
        <v>0</v>
      </c>
      <c r="F22" s="79" t="str">
        <f t="shared" si="1"/>
        <v>N/A</v>
      </c>
      <c r="G22" s="80">
        <f>IF($A22="","",'Income Statement'!F18)</f>
        <v>0</v>
      </c>
    </row>
    <row r="23" spans="1:7" ht="18" customHeight="1" x14ac:dyDescent="0.2">
      <c r="A23" s="57">
        <f>'Cash Flow Forecast'!A19</f>
        <v>46447</v>
      </c>
      <c r="B23" s="67">
        <f>IF($A23="","",'Revenue Forecast'!F19)</f>
        <v>0</v>
      </c>
      <c r="C23" s="68">
        <f>IF($A23="","",'Expense Forecast'!F19)</f>
        <v>0</v>
      </c>
      <c r="D23" s="68">
        <f t="shared" si="0"/>
        <v>0</v>
      </c>
      <c r="E23" s="68">
        <f>IF($A23="","",'Cash Flow Forecast'!E19)</f>
        <v>0</v>
      </c>
      <c r="F23" s="79" t="str">
        <f t="shared" si="1"/>
        <v>N/A</v>
      </c>
      <c r="G23" s="80">
        <f>IF($A23="","",'Income Statement'!F19)</f>
        <v>0</v>
      </c>
    </row>
    <row r="24" spans="1:7" ht="18" customHeight="1" x14ac:dyDescent="0.2">
      <c r="A24" s="57">
        <f>'Cash Flow Forecast'!A20</f>
        <v>46478</v>
      </c>
      <c r="B24" s="67">
        <f>IF($A24="","",'Revenue Forecast'!F20)</f>
        <v>0</v>
      </c>
      <c r="C24" s="68">
        <f>IF($A24="","",'Expense Forecast'!F20)</f>
        <v>0</v>
      </c>
      <c r="D24" s="68">
        <f t="shared" si="0"/>
        <v>0</v>
      </c>
      <c r="E24" s="68">
        <f>IF($A24="","",'Cash Flow Forecast'!E20)</f>
        <v>0</v>
      </c>
      <c r="F24" s="79" t="str">
        <f t="shared" si="1"/>
        <v>N/A</v>
      </c>
      <c r="G24" s="80">
        <f>IF($A24="","",'Income Statement'!F20)</f>
        <v>0</v>
      </c>
    </row>
    <row r="25" spans="1:7" ht="18" customHeight="1" x14ac:dyDescent="0.2">
      <c r="A25" s="57">
        <f>'Cash Flow Forecast'!A21</f>
        <v>46508</v>
      </c>
      <c r="B25" s="67">
        <f>IF($A25="","",'Revenue Forecast'!F21)</f>
        <v>0</v>
      </c>
      <c r="C25" s="68">
        <f>IF($A25="","",'Expense Forecast'!F21)</f>
        <v>0</v>
      </c>
      <c r="D25" s="68">
        <f t="shared" si="0"/>
        <v>0</v>
      </c>
      <c r="E25" s="68">
        <f>IF($A25="","",'Cash Flow Forecast'!E21)</f>
        <v>0</v>
      </c>
      <c r="F25" s="79" t="str">
        <f t="shared" si="1"/>
        <v>N/A</v>
      </c>
      <c r="G25" s="80">
        <f>IF($A25="","",'Income Statement'!F21)</f>
        <v>0</v>
      </c>
    </row>
    <row r="26" spans="1:7" ht="18" customHeight="1" x14ac:dyDescent="0.2">
      <c r="A26" s="57">
        <f>'Cash Flow Forecast'!A22</f>
        <v>46539</v>
      </c>
      <c r="B26" s="67">
        <f>IF($A26="","",'Revenue Forecast'!F22)</f>
        <v>0</v>
      </c>
      <c r="C26" s="68">
        <f>IF($A26="","",'Expense Forecast'!F22)</f>
        <v>0</v>
      </c>
      <c r="D26" s="68">
        <f t="shared" si="0"/>
        <v>0</v>
      </c>
      <c r="E26" s="68">
        <f>IF($A26="","",'Cash Flow Forecast'!E22)</f>
        <v>0</v>
      </c>
      <c r="F26" s="79" t="str">
        <f t="shared" si="1"/>
        <v>N/A</v>
      </c>
      <c r="G26" s="80">
        <f>IF($A26="","",'Income Statement'!F22)</f>
        <v>0</v>
      </c>
    </row>
    <row r="27" spans="1:7" ht="18" customHeight="1" x14ac:dyDescent="0.2">
      <c r="A27" s="57">
        <f>'Cash Flow Forecast'!A23</f>
        <v>46569</v>
      </c>
      <c r="B27" s="67">
        <f>IF($A27="","",'Revenue Forecast'!F23)</f>
        <v>0</v>
      </c>
      <c r="C27" s="68">
        <f>IF($A27="","",'Expense Forecast'!F23)</f>
        <v>0</v>
      </c>
      <c r="D27" s="68">
        <f t="shared" si="0"/>
        <v>0</v>
      </c>
      <c r="E27" s="68">
        <f>IF($A27="","",'Cash Flow Forecast'!E23)</f>
        <v>0</v>
      </c>
      <c r="F27" s="79" t="str">
        <f t="shared" si="1"/>
        <v>N/A</v>
      </c>
      <c r="G27" s="80">
        <f>IF($A27="","",'Income Statement'!F23)</f>
        <v>0</v>
      </c>
    </row>
    <row r="28" spans="1:7" ht="18" customHeight="1" x14ac:dyDescent="0.2">
      <c r="A28" s="57">
        <f>'Cash Flow Forecast'!A24</f>
        <v>46600</v>
      </c>
      <c r="B28" s="67">
        <f>IF($A28="","",'Revenue Forecast'!F24)</f>
        <v>0</v>
      </c>
      <c r="C28" s="68">
        <f>IF($A28="","",'Expense Forecast'!F24)</f>
        <v>0</v>
      </c>
      <c r="D28" s="68">
        <f t="shared" si="0"/>
        <v>0</v>
      </c>
      <c r="E28" s="68">
        <f>IF($A28="","",'Cash Flow Forecast'!E24)</f>
        <v>0</v>
      </c>
      <c r="F28" s="79" t="str">
        <f t="shared" si="1"/>
        <v>N/A</v>
      </c>
      <c r="G28" s="80">
        <f>IF($A28="","",'Income Statement'!F24)</f>
        <v>0</v>
      </c>
    </row>
    <row r="29" spans="1:7" ht="18" customHeight="1" x14ac:dyDescent="0.2">
      <c r="A29" s="57">
        <f>'Cash Flow Forecast'!A25</f>
        <v>46631</v>
      </c>
      <c r="B29" s="67">
        <f>IF($A29="","",'Revenue Forecast'!F25)</f>
        <v>0</v>
      </c>
      <c r="C29" s="68">
        <f>IF($A29="","",'Expense Forecast'!F25)</f>
        <v>0</v>
      </c>
      <c r="D29" s="68">
        <f t="shared" si="0"/>
        <v>0</v>
      </c>
      <c r="E29" s="68">
        <f>IF($A29="","",'Cash Flow Forecast'!E25)</f>
        <v>0</v>
      </c>
      <c r="F29" s="79" t="str">
        <f t="shared" si="1"/>
        <v>N/A</v>
      </c>
      <c r="G29" s="80">
        <f>IF($A29="","",'Income Statement'!F25)</f>
        <v>0</v>
      </c>
    </row>
    <row r="30" spans="1:7" ht="18" customHeight="1" x14ac:dyDescent="0.2">
      <c r="A30" s="57">
        <f>'Cash Flow Forecast'!A26</f>
        <v>46661</v>
      </c>
      <c r="B30" s="67">
        <f>IF($A30="","",'Revenue Forecast'!F26)</f>
        <v>0</v>
      </c>
      <c r="C30" s="68">
        <f>IF($A30="","",'Expense Forecast'!F26)</f>
        <v>0</v>
      </c>
      <c r="D30" s="68">
        <f t="shared" si="0"/>
        <v>0</v>
      </c>
      <c r="E30" s="68">
        <f>IF($A30="","",'Cash Flow Forecast'!E26)</f>
        <v>0</v>
      </c>
      <c r="F30" s="79" t="str">
        <f t="shared" si="1"/>
        <v>N/A</v>
      </c>
      <c r="G30" s="80">
        <f>IF($A30="","",'Income Statement'!F26)</f>
        <v>0</v>
      </c>
    </row>
    <row r="31" spans="1:7" ht="18" customHeight="1" x14ac:dyDescent="0.2">
      <c r="A31" s="57">
        <f>'Cash Flow Forecast'!A27</f>
        <v>46692</v>
      </c>
      <c r="B31" s="67">
        <f>IF($A31="","",'Revenue Forecast'!F27)</f>
        <v>0</v>
      </c>
      <c r="C31" s="68">
        <f>IF($A31="","",'Expense Forecast'!F27)</f>
        <v>0</v>
      </c>
      <c r="D31" s="68">
        <f t="shared" si="0"/>
        <v>0</v>
      </c>
      <c r="E31" s="68">
        <f>IF($A31="","",'Cash Flow Forecast'!E27)</f>
        <v>0</v>
      </c>
      <c r="F31" s="79" t="str">
        <f t="shared" si="1"/>
        <v>N/A</v>
      </c>
      <c r="G31" s="80">
        <f>IF($A31="","",'Income Statement'!F27)</f>
        <v>0</v>
      </c>
    </row>
    <row r="32" spans="1:7" ht="18" customHeight="1" x14ac:dyDescent="0.2">
      <c r="A32" s="57">
        <f>'Cash Flow Forecast'!A28</f>
        <v>46722</v>
      </c>
      <c r="B32" s="67">
        <f>IF($A32="","",'Revenue Forecast'!F28)</f>
        <v>0</v>
      </c>
      <c r="C32" s="68">
        <f>IF($A32="","",'Expense Forecast'!F28)</f>
        <v>0</v>
      </c>
      <c r="D32" s="68">
        <f t="shared" si="0"/>
        <v>0</v>
      </c>
      <c r="E32" s="68">
        <f>IF($A32="","",'Cash Flow Forecast'!E28)</f>
        <v>0</v>
      </c>
      <c r="F32" s="79" t="str">
        <f t="shared" si="1"/>
        <v>N/A</v>
      </c>
      <c r="G32" s="80">
        <f>IF($A32="","",'Income Statement'!F28)</f>
        <v>0</v>
      </c>
    </row>
    <row r="33" spans="1:7" ht="18" customHeight="1" x14ac:dyDescent="0.2">
      <c r="A33" s="57">
        <f>'Cash Flow Forecast'!A29</f>
        <v>46753</v>
      </c>
      <c r="B33" s="67">
        <f>IF($A33="","",'Revenue Forecast'!F29)</f>
        <v>0</v>
      </c>
      <c r="C33" s="68">
        <f>IF($A33="","",'Expense Forecast'!F29)</f>
        <v>0</v>
      </c>
      <c r="D33" s="68">
        <f t="shared" si="0"/>
        <v>0</v>
      </c>
      <c r="E33" s="68">
        <f>IF($A33="","",'Cash Flow Forecast'!E29)</f>
        <v>0</v>
      </c>
      <c r="F33" s="79" t="str">
        <f t="shared" si="1"/>
        <v>N/A</v>
      </c>
      <c r="G33" s="80">
        <f>IF($A33="","",'Income Statement'!F29)</f>
        <v>0</v>
      </c>
    </row>
    <row r="34" spans="1:7" ht="18" customHeight="1" x14ac:dyDescent="0.2">
      <c r="A34" s="57">
        <f>'Cash Flow Forecast'!A30</f>
        <v>46784</v>
      </c>
      <c r="B34" s="67">
        <f>IF($A34="","",'Revenue Forecast'!F30)</f>
        <v>0</v>
      </c>
      <c r="C34" s="68">
        <f>IF($A34="","",'Expense Forecast'!F30)</f>
        <v>0</v>
      </c>
      <c r="D34" s="68">
        <f t="shared" si="0"/>
        <v>0</v>
      </c>
      <c r="E34" s="68">
        <f>IF($A34="","",'Cash Flow Forecast'!E30)</f>
        <v>0</v>
      </c>
      <c r="F34" s="79" t="str">
        <f t="shared" si="1"/>
        <v>N/A</v>
      </c>
      <c r="G34" s="80">
        <f>IF($A34="","",'Income Statement'!F30)</f>
        <v>0</v>
      </c>
    </row>
    <row r="35" spans="1:7" ht="18" customHeight="1" x14ac:dyDescent="0.2">
      <c r="A35" s="57">
        <f>'Cash Flow Forecast'!A31</f>
        <v>46813</v>
      </c>
      <c r="B35" s="67">
        <f>IF($A35="","",'Revenue Forecast'!F31)</f>
        <v>0</v>
      </c>
      <c r="C35" s="68">
        <f>IF($A35="","",'Expense Forecast'!F31)</f>
        <v>0</v>
      </c>
      <c r="D35" s="68">
        <f t="shared" si="0"/>
        <v>0</v>
      </c>
      <c r="E35" s="68">
        <f>IF($A35="","",'Cash Flow Forecast'!E31)</f>
        <v>0</v>
      </c>
      <c r="F35" s="79" t="str">
        <f t="shared" si="1"/>
        <v>N/A</v>
      </c>
      <c r="G35" s="80">
        <f>IF($A35="","",'Income Statement'!F31)</f>
        <v>0</v>
      </c>
    </row>
    <row r="36" spans="1:7" ht="18" customHeight="1" x14ac:dyDescent="0.2">
      <c r="A36" s="57">
        <f>'Cash Flow Forecast'!A32</f>
        <v>46844</v>
      </c>
      <c r="B36" s="67">
        <f>IF($A36="","",'Revenue Forecast'!F32)</f>
        <v>0</v>
      </c>
      <c r="C36" s="68">
        <f>IF($A36="","",'Expense Forecast'!F32)</f>
        <v>0</v>
      </c>
      <c r="D36" s="68">
        <f t="shared" si="0"/>
        <v>0</v>
      </c>
      <c r="E36" s="68">
        <f>IF($A36="","",'Cash Flow Forecast'!E32)</f>
        <v>0</v>
      </c>
      <c r="F36" s="79" t="str">
        <f t="shared" si="1"/>
        <v>N/A</v>
      </c>
      <c r="G36" s="80">
        <f>IF($A36="","",'Income Statement'!F32)</f>
        <v>0</v>
      </c>
    </row>
    <row r="37" spans="1:7" ht="18" customHeight="1" x14ac:dyDescent="0.2">
      <c r="A37" s="57">
        <f>'Cash Flow Forecast'!A33</f>
        <v>46874</v>
      </c>
      <c r="B37" s="67">
        <f>IF($A37="","",'Revenue Forecast'!F33)</f>
        <v>0</v>
      </c>
      <c r="C37" s="68">
        <f>IF($A37="","",'Expense Forecast'!F33)</f>
        <v>0</v>
      </c>
      <c r="D37" s="68">
        <f t="shared" si="0"/>
        <v>0</v>
      </c>
      <c r="E37" s="68">
        <f>IF($A37="","",'Cash Flow Forecast'!E33)</f>
        <v>0</v>
      </c>
      <c r="F37" s="79" t="str">
        <f t="shared" si="1"/>
        <v>N/A</v>
      </c>
      <c r="G37" s="80">
        <f>IF($A37="","",'Income Statement'!F33)</f>
        <v>0</v>
      </c>
    </row>
    <row r="38" spans="1:7" ht="18" customHeight="1" x14ac:dyDescent="0.2">
      <c r="A38" s="57">
        <f>'Cash Flow Forecast'!A34</f>
        <v>46905</v>
      </c>
      <c r="B38" s="67">
        <f>IF($A38="","",'Revenue Forecast'!F34)</f>
        <v>0</v>
      </c>
      <c r="C38" s="68">
        <f>IF($A38="","",'Expense Forecast'!F34)</f>
        <v>0</v>
      </c>
      <c r="D38" s="68">
        <f t="shared" si="0"/>
        <v>0</v>
      </c>
      <c r="E38" s="68">
        <f>IF($A38="","",'Cash Flow Forecast'!E34)</f>
        <v>0</v>
      </c>
      <c r="F38" s="79" t="str">
        <f t="shared" si="1"/>
        <v>N/A</v>
      </c>
      <c r="G38" s="80">
        <f>IF($A38="","",'Income Statement'!F34)</f>
        <v>0</v>
      </c>
    </row>
    <row r="39" spans="1:7" ht="18" customHeight="1" x14ac:dyDescent="0.2">
      <c r="A39" s="57">
        <f>'Cash Flow Forecast'!A35</f>
        <v>46935</v>
      </c>
      <c r="B39" s="67">
        <f>IF($A39="","",'Revenue Forecast'!F35)</f>
        <v>0</v>
      </c>
      <c r="C39" s="68">
        <f>IF($A39="","",'Expense Forecast'!F35)</f>
        <v>0</v>
      </c>
      <c r="D39" s="68">
        <f t="shared" si="0"/>
        <v>0</v>
      </c>
      <c r="E39" s="68">
        <f>IF($A39="","",'Cash Flow Forecast'!E35)</f>
        <v>0</v>
      </c>
      <c r="F39" s="79" t="str">
        <f t="shared" si="1"/>
        <v>N/A</v>
      </c>
      <c r="G39" s="80">
        <f>IF($A39="","",'Income Statement'!F35)</f>
        <v>0</v>
      </c>
    </row>
    <row r="40" spans="1:7" ht="18" customHeight="1" x14ac:dyDescent="0.2">
      <c r="A40" s="57">
        <f>'Cash Flow Forecast'!A36</f>
        <v>46966</v>
      </c>
      <c r="B40" s="67">
        <f>IF($A40="","",'Revenue Forecast'!F36)</f>
        <v>0</v>
      </c>
      <c r="C40" s="68">
        <f>IF($A40="","",'Expense Forecast'!F36)</f>
        <v>0</v>
      </c>
      <c r="D40" s="68">
        <f t="shared" si="0"/>
        <v>0</v>
      </c>
      <c r="E40" s="68">
        <f>IF($A40="","",'Cash Flow Forecast'!E36)</f>
        <v>0</v>
      </c>
      <c r="F40" s="79" t="str">
        <f t="shared" si="1"/>
        <v>N/A</v>
      </c>
      <c r="G40" s="80">
        <f>IF($A40="","",'Income Statement'!F36)</f>
        <v>0</v>
      </c>
    </row>
    <row r="41" spans="1:7" ht="18" customHeight="1" x14ac:dyDescent="0.2">
      <c r="A41" s="57">
        <f>'Cash Flow Forecast'!A37</f>
        <v>46997</v>
      </c>
      <c r="B41" s="67">
        <f>IF($A41="","",'Revenue Forecast'!F37)</f>
        <v>0</v>
      </c>
      <c r="C41" s="68">
        <f>IF($A41="","",'Expense Forecast'!F37)</f>
        <v>0</v>
      </c>
      <c r="D41" s="68">
        <f t="shared" si="0"/>
        <v>0</v>
      </c>
      <c r="E41" s="68">
        <f>IF($A41="","",'Cash Flow Forecast'!E37)</f>
        <v>0</v>
      </c>
      <c r="F41" s="79" t="str">
        <f t="shared" si="1"/>
        <v>N/A</v>
      </c>
      <c r="G41" s="80">
        <f>IF($A41="","",'Income Statement'!F37)</f>
        <v>0</v>
      </c>
    </row>
    <row r="42" spans="1:7" ht="18" customHeight="1" x14ac:dyDescent="0.2">
      <c r="A42" s="57">
        <f>'Cash Flow Forecast'!A38</f>
        <v>47027</v>
      </c>
      <c r="B42" s="67">
        <f>IF($A42="","",'Revenue Forecast'!F38)</f>
        <v>0</v>
      </c>
      <c r="C42" s="68">
        <f>IF($A42="","",'Expense Forecast'!F38)</f>
        <v>0</v>
      </c>
      <c r="D42" s="68">
        <f t="shared" si="0"/>
        <v>0</v>
      </c>
      <c r="E42" s="68">
        <f>IF($A42="","",'Cash Flow Forecast'!E38)</f>
        <v>0</v>
      </c>
      <c r="F42" s="79" t="str">
        <f t="shared" si="1"/>
        <v>N/A</v>
      </c>
      <c r="G42" s="80">
        <f>IF($A42="","",'Income Statement'!F38)</f>
        <v>0</v>
      </c>
    </row>
    <row r="43" spans="1:7" ht="18" customHeight="1" x14ac:dyDescent="0.2">
      <c r="A43" s="57">
        <f>'Cash Flow Forecast'!A39</f>
        <v>47058</v>
      </c>
      <c r="B43" s="67">
        <f>IF($A43="","",'Revenue Forecast'!F39)</f>
        <v>0</v>
      </c>
      <c r="C43" s="68">
        <f>IF($A43="","",'Expense Forecast'!F39)</f>
        <v>0</v>
      </c>
      <c r="D43" s="68">
        <f t="shared" si="0"/>
        <v>0</v>
      </c>
      <c r="E43" s="68">
        <f>IF($A43="","",'Cash Flow Forecast'!E39)</f>
        <v>0</v>
      </c>
      <c r="F43" s="79" t="str">
        <f t="shared" si="1"/>
        <v>N/A</v>
      </c>
      <c r="G43" s="80">
        <f>IF($A43="","",'Income Statement'!F39)</f>
        <v>0</v>
      </c>
    </row>
    <row r="44" spans="1:7" ht="18" customHeight="1" x14ac:dyDescent="0.2">
      <c r="A44" s="57">
        <f>'Cash Flow Forecast'!A40</f>
        <v>47088</v>
      </c>
      <c r="B44" s="67">
        <f>IF($A44="","",'Revenue Forecast'!F40)</f>
        <v>0</v>
      </c>
      <c r="C44" s="68">
        <f>IF($A44="","",'Expense Forecast'!F40)</f>
        <v>0</v>
      </c>
      <c r="D44" s="68">
        <f t="shared" si="0"/>
        <v>0</v>
      </c>
      <c r="E44" s="68">
        <f>IF($A44="","",'Cash Flow Forecast'!E40)</f>
        <v>0</v>
      </c>
      <c r="F44" s="79" t="str">
        <f t="shared" si="1"/>
        <v>N/A</v>
      </c>
      <c r="G44" s="80">
        <f>IF($A44="","",'Income Statement'!F40)</f>
        <v>0</v>
      </c>
    </row>
    <row r="45" spans="1:7" ht="18" customHeight="1" x14ac:dyDescent="0.2">
      <c r="A45" s="57">
        <f>'Cash Flow Forecast'!A41</f>
        <v>47119</v>
      </c>
      <c r="B45" s="67">
        <f>IF($A45="","",'Revenue Forecast'!F41)</f>
        <v>0</v>
      </c>
      <c r="C45" s="68">
        <f>IF($A45="","",'Expense Forecast'!F41)</f>
        <v>0</v>
      </c>
      <c r="D45" s="68">
        <f t="shared" si="0"/>
        <v>0</v>
      </c>
      <c r="E45" s="68">
        <f>IF($A45="","",'Cash Flow Forecast'!E41)</f>
        <v>0</v>
      </c>
      <c r="F45" s="79" t="str">
        <f t="shared" si="1"/>
        <v>N/A</v>
      </c>
      <c r="G45" s="80">
        <f>IF($A45="","",'Income Statement'!F41)</f>
        <v>0</v>
      </c>
    </row>
    <row r="46" spans="1:7" ht="18" customHeight="1" x14ac:dyDescent="0.2">
      <c r="A46" s="57">
        <f>'Cash Flow Forecast'!A42</f>
        <v>47150</v>
      </c>
      <c r="B46" s="67">
        <f>IF($A46="","",'Revenue Forecast'!F42)</f>
        <v>0</v>
      </c>
      <c r="C46" s="68">
        <f>IF($A46="","",'Expense Forecast'!F42)</f>
        <v>0</v>
      </c>
      <c r="D46" s="68">
        <f t="shared" si="0"/>
        <v>0</v>
      </c>
      <c r="E46" s="68">
        <f>IF($A46="","",'Cash Flow Forecast'!E42)</f>
        <v>0</v>
      </c>
      <c r="F46" s="79" t="str">
        <f t="shared" si="1"/>
        <v>N/A</v>
      </c>
      <c r="G46" s="80">
        <f>IF($A46="","",'Income Statement'!F42)</f>
        <v>0</v>
      </c>
    </row>
    <row r="47" spans="1:7" ht="18" customHeight="1" x14ac:dyDescent="0.2">
      <c r="A47" s="57">
        <f>'Cash Flow Forecast'!A43</f>
        <v>47178</v>
      </c>
      <c r="B47" s="67">
        <f>IF($A47="","",'Revenue Forecast'!F43)</f>
        <v>0</v>
      </c>
      <c r="C47" s="68">
        <f>IF($A47="","",'Expense Forecast'!F43)</f>
        <v>0</v>
      </c>
      <c r="D47" s="68">
        <f t="shared" si="0"/>
        <v>0</v>
      </c>
      <c r="E47" s="68">
        <f>IF($A47="","",'Cash Flow Forecast'!E43)</f>
        <v>0</v>
      </c>
      <c r="F47" s="79" t="str">
        <f t="shared" si="1"/>
        <v>N/A</v>
      </c>
      <c r="G47" s="80">
        <f>IF($A47="","",'Income Statement'!F43)</f>
        <v>0</v>
      </c>
    </row>
    <row r="48" spans="1:7" ht="18" customHeight="1" x14ac:dyDescent="0.2">
      <c r="A48" s="57">
        <f>'Cash Flow Forecast'!A44</f>
        <v>47209</v>
      </c>
      <c r="B48" s="67">
        <f>IF($A48="","",'Revenue Forecast'!F44)</f>
        <v>0</v>
      </c>
      <c r="C48" s="68">
        <f>IF($A48="","",'Expense Forecast'!F44)</f>
        <v>0</v>
      </c>
      <c r="D48" s="68">
        <f t="shared" si="0"/>
        <v>0</v>
      </c>
      <c r="E48" s="68">
        <f>IF($A48="","",'Cash Flow Forecast'!E44)</f>
        <v>0</v>
      </c>
      <c r="F48" s="79" t="str">
        <f t="shared" si="1"/>
        <v>N/A</v>
      </c>
      <c r="G48" s="80">
        <f>IF($A48="","",'Income Statement'!F44)</f>
        <v>0</v>
      </c>
    </row>
    <row r="49" spans="1:7" ht="18" customHeight="1" x14ac:dyDescent="0.2">
      <c r="A49" s="57">
        <f>'Cash Flow Forecast'!A45</f>
        <v>47239</v>
      </c>
      <c r="B49" s="67">
        <f>IF($A49="","",'Revenue Forecast'!F45)</f>
        <v>0</v>
      </c>
      <c r="C49" s="68">
        <f>IF($A49="","",'Expense Forecast'!F45)</f>
        <v>0</v>
      </c>
      <c r="D49" s="68">
        <f t="shared" si="0"/>
        <v>0</v>
      </c>
      <c r="E49" s="68">
        <f>IF($A49="","",'Cash Flow Forecast'!E45)</f>
        <v>0</v>
      </c>
      <c r="F49" s="79" t="str">
        <f t="shared" si="1"/>
        <v>N/A</v>
      </c>
      <c r="G49" s="80">
        <f>IF($A49="","",'Income Statement'!F45)</f>
        <v>0</v>
      </c>
    </row>
    <row r="50" spans="1:7" ht="18" customHeight="1" x14ac:dyDescent="0.2">
      <c r="A50" s="57">
        <f>'Cash Flow Forecast'!A46</f>
        <v>47270</v>
      </c>
      <c r="B50" s="67">
        <f>IF($A50="","",'Revenue Forecast'!F46)</f>
        <v>0</v>
      </c>
      <c r="C50" s="68">
        <f>IF($A50="","",'Expense Forecast'!F46)</f>
        <v>0</v>
      </c>
      <c r="D50" s="68">
        <f t="shared" si="0"/>
        <v>0</v>
      </c>
      <c r="E50" s="68">
        <f>IF($A50="","",'Cash Flow Forecast'!E46)</f>
        <v>0</v>
      </c>
      <c r="F50" s="79" t="str">
        <f t="shared" si="1"/>
        <v>N/A</v>
      </c>
      <c r="G50" s="80">
        <f>IF($A50="","",'Income Statement'!F46)</f>
        <v>0</v>
      </c>
    </row>
    <row r="51" spans="1:7" ht="18" customHeight="1" x14ac:dyDescent="0.2">
      <c r="A51" s="57">
        <f>'Cash Flow Forecast'!A47</f>
        <v>47300</v>
      </c>
      <c r="B51" s="67">
        <f>IF($A51="","",'Revenue Forecast'!F47)</f>
        <v>0</v>
      </c>
      <c r="C51" s="68">
        <f>IF($A51="","",'Expense Forecast'!F47)</f>
        <v>0</v>
      </c>
      <c r="D51" s="68">
        <f t="shared" si="0"/>
        <v>0</v>
      </c>
      <c r="E51" s="68">
        <f>IF($A51="","",'Cash Flow Forecast'!E47)</f>
        <v>0</v>
      </c>
      <c r="F51" s="79" t="str">
        <f t="shared" si="1"/>
        <v>N/A</v>
      </c>
      <c r="G51" s="80">
        <f>IF($A51="","",'Income Statement'!F47)</f>
        <v>0</v>
      </c>
    </row>
    <row r="52" spans="1:7" ht="18" customHeight="1" x14ac:dyDescent="0.2">
      <c r="A52" s="57">
        <f>'Cash Flow Forecast'!A48</f>
        <v>47331</v>
      </c>
      <c r="B52" s="67">
        <f>IF($A52="","",'Revenue Forecast'!F48)</f>
        <v>0</v>
      </c>
      <c r="C52" s="68">
        <f>IF($A52="","",'Expense Forecast'!F48)</f>
        <v>0</v>
      </c>
      <c r="D52" s="68">
        <f t="shared" si="0"/>
        <v>0</v>
      </c>
      <c r="E52" s="68">
        <f>IF($A52="","",'Cash Flow Forecast'!E48)</f>
        <v>0</v>
      </c>
      <c r="F52" s="79" t="str">
        <f t="shared" si="1"/>
        <v>N/A</v>
      </c>
      <c r="G52" s="80">
        <f>IF($A52="","",'Income Statement'!F48)</f>
        <v>0</v>
      </c>
    </row>
    <row r="53" spans="1:7" ht="18" customHeight="1" x14ac:dyDescent="0.2">
      <c r="A53" s="57">
        <f>'Cash Flow Forecast'!A49</f>
        <v>47362</v>
      </c>
      <c r="B53" s="67">
        <f>IF($A53="","",'Revenue Forecast'!F49)</f>
        <v>0</v>
      </c>
      <c r="C53" s="68">
        <f>IF($A53="","",'Expense Forecast'!F49)</f>
        <v>0</v>
      </c>
      <c r="D53" s="68">
        <f t="shared" si="0"/>
        <v>0</v>
      </c>
      <c r="E53" s="68">
        <f>IF($A53="","",'Cash Flow Forecast'!E49)</f>
        <v>0</v>
      </c>
      <c r="F53" s="79" t="str">
        <f t="shared" si="1"/>
        <v>N/A</v>
      </c>
      <c r="G53" s="80">
        <f>IF($A53="","",'Income Statement'!F49)</f>
        <v>0</v>
      </c>
    </row>
    <row r="54" spans="1:7" ht="18" customHeight="1" x14ac:dyDescent="0.2">
      <c r="A54" s="57">
        <f>'Cash Flow Forecast'!A50</f>
        <v>47392</v>
      </c>
      <c r="B54" s="67">
        <f>IF($A54="","",'Revenue Forecast'!F50)</f>
        <v>0</v>
      </c>
      <c r="C54" s="68">
        <f>IF($A54="","",'Expense Forecast'!F50)</f>
        <v>0</v>
      </c>
      <c r="D54" s="68">
        <f t="shared" si="0"/>
        <v>0</v>
      </c>
      <c r="E54" s="68">
        <f>IF($A54="","",'Cash Flow Forecast'!E50)</f>
        <v>0</v>
      </c>
      <c r="F54" s="79" t="str">
        <f t="shared" si="1"/>
        <v>N/A</v>
      </c>
      <c r="G54" s="80">
        <f>IF($A54="","",'Income Statement'!F50)</f>
        <v>0</v>
      </c>
    </row>
    <row r="55" spans="1:7" ht="18" customHeight="1" x14ac:dyDescent="0.2">
      <c r="A55" s="57">
        <f>'Cash Flow Forecast'!A51</f>
        <v>47423</v>
      </c>
      <c r="B55" s="67">
        <f>IF($A55="","",'Revenue Forecast'!F51)</f>
        <v>0</v>
      </c>
      <c r="C55" s="68">
        <f>IF($A55="","",'Expense Forecast'!F51)</f>
        <v>0</v>
      </c>
      <c r="D55" s="68">
        <f t="shared" si="0"/>
        <v>0</v>
      </c>
      <c r="E55" s="68">
        <f>IF($A55="","",'Cash Flow Forecast'!E51)</f>
        <v>0</v>
      </c>
      <c r="F55" s="79" t="str">
        <f t="shared" si="1"/>
        <v>N/A</v>
      </c>
      <c r="G55" s="80">
        <f>IF($A55="","",'Income Statement'!F51)</f>
        <v>0</v>
      </c>
    </row>
    <row r="56" spans="1:7" ht="18" customHeight="1" x14ac:dyDescent="0.2">
      <c r="A56" s="57">
        <f>'Cash Flow Forecast'!A52</f>
        <v>47453</v>
      </c>
      <c r="B56" s="67">
        <f>IF($A56="","",'Revenue Forecast'!F52)</f>
        <v>0</v>
      </c>
      <c r="C56" s="68">
        <f>IF($A56="","",'Expense Forecast'!F52)</f>
        <v>0</v>
      </c>
      <c r="D56" s="68">
        <f t="shared" si="0"/>
        <v>0</v>
      </c>
      <c r="E56" s="68">
        <f>IF($A56="","",'Cash Flow Forecast'!E52)</f>
        <v>0</v>
      </c>
      <c r="F56" s="79" t="str">
        <f t="shared" si="1"/>
        <v>N/A</v>
      </c>
      <c r="G56" s="80">
        <f>IF($A56="","",'Income Statement'!F52)</f>
        <v>0</v>
      </c>
    </row>
    <row r="57" spans="1:7" ht="18" customHeight="1" x14ac:dyDescent="0.2">
      <c r="A57" s="57">
        <f>'Cash Flow Forecast'!A53</f>
        <v>47484</v>
      </c>
      <c r="B57" s="67">
        <f>IF($A57="","",'Revenue Forecast'!F53)</f>
        <v>0</v>
      </c>
      <c r="C57" s="68">
        <f>IF($A57="","",'Expense Forecast'!F53)</f>
        <v>0</v>
      </c>
      <c r="D57" s="68">
        <f t="shared" si="0"/>
        <v>0</v>
      </c>
      <c r="E57" s="68">
        <f>IF($A57="","",'Cash Flow Forecast'!E53)</f>
        <v>0</v>
      </c>
      <c r="F57" s="79" t="str">
        <f t="shared" si="1"/>
        <v>N/A</v>
      </c>
      <c r="G57" s="80">
        <f>IF($A57="","",'Income Statement'!F53)</f>
        <v>0</v>
      </c>
    </row>
    <row r="58" spans="1:7" ht="18" customHeight="1" x14ac:dyDescent="0.2">
      <c r="A58" s="57">
        <f>'Cash Flow Forecast'!A54</f>
        <v>47515</v>
      </c>
      <c r="B58" s="67">
        <f>IF($A58="","",'Revenue Forecast'!F54)</f>
        <v>0</v>
      </c>
      <c r="C58" s="68">
        <f>IF($A58="","",'Expense Forecast'!F54)</f>
        <v>0</v>
      </c>
      <c r="D58" s="68">
        <f t="shared" si="0"/>
        <v>0</v>
      </c>
      <c r="E58" s="68">
        <f>IF($A58="","",'Cash Flow Forecast'!E54)</f>
        <v>0</v>
      </c>
      <c r="F58" s="79" t="str">
        <f t="shared" si="1"/>
        <v>N/A</v>
      </c>
      <c r="G58" s="80">
        <f>IF($A58="","",'Income Statement'!F54)</f>
        <v>0</v>
      </c>
    </row>
    <row r="59" spans="1:7" ht="18" customHeight="1" x14ac:dyDescent="0.2">
      <c r="A59" s="57">
        <f>'Cash Flow Forecast'!A55</f>
        <v>47543</v>
      </c>
      <c r="B59" s="67">
        <f>IF($A59="","",'Revenue Forecast'!F55)</f>
        <v>0</v>
      </c>
      <c r="C59" s="68">
        <f>IF($A59="","",'Expense Forecast'!F55)</f>
        <v>0</v>
      </c>
      <c r="D59" s="68">
        <f t="shared" si="0"/>
        <v>0</v>
      </c>
      <c r="E59" s="68">
        <f>IF($A59="","",'Cash Flow Forecast'!E55)</f>
        <v>0</v>
      </c>
      <c r="F59" s="79" t="str">
        <f t="shared" si="1"/>
        <v>N/A</v>
      </c>
      <c r="G59" s="80">
        <f>IF($A59="","",'Income Statement'!F55)</f>
        <v>0</v>
      </c>
    </row>
    <row r="60" spans="1:7" ht="18" customHeight="1" x14ac:dyDescent="0.2">
      <c r="A60" s="57">
        <f>'Cash Flow Forecast'!A56</f>
        <v>47574</v>
      </c>
      <c r="B60" s="67">
        <f>IF($A60="","",'Revenue Forecast'!F56)</f>
        <v>0</v>
      </c>
      <c r="C60" s="68">
        <f>IF($A60="","",'Expense Forecast'!F56)</f>
        <v>0</v>
      </c>
      <c r="D60" s="68">
        <f t="shared" si="0"/>
        <v>0</v>
      </c>
      <c r="E60" s="68">
        <f>IF($A60="","",'Cash Flow Forecast'!E56)</f>
        <v>0</v>
      </c>
      <c r="F60" s="79" t="str">
        <f t="shared" si="1"/>
        <v>N/A</v>
      </c>
      <c r="G60" s="80">
        <f>IF($A60="","",'Income Statement'!F56)</f>
        <v>0</v>
      </c>
    </row>
    <row r="61" spans="1:7" ht="18" customHeight="1" x14ac:dyDescent="0.2">
      <c r="A61" s="57">
        <f>'Cash Flow Forecast'!A57</f>
        <v>47604</v>
      </c>
      <c r="B61" s="67">
        <f>IF($A61="","",'Revenue Forecast'!F57)</f>
        <v>0</v>
      </c>
      <c r="C61" s="68">
        <f>IF($A61="","",'Expense Forecast'!F57)</f>
        <v>0</v>
      </c>
      <c r="D61" s="68">
        <f t="shared" si="0"/>
        <v>0</v>
      </c>
      <c r="E61" s="68">
        <f>IF($A61="","",'Cash Flow Forecast'!E57)</f>
        <v>0</v>
      </c>
      <c r="F61" s="79" t="str">
        <f t="shared" si="1"/>
        <v>N/A</v>
      </c>
      <c r="G61" s="80">
        <f>IF($A61="","",'Income Statement'!F57)</f>
        <v>0</v>
      </c>
    </row>
    <row r="62" spans="1:7" ht="18" customHeight="1" x14ac:dyDescent="0.2">
      <c r="A62" s="57">
        <f>'Cash Flow Forecast'!A58</f>
        <v>47635</v>
      </c>
      <c r="B62" s="67">
        <f>IF($A62="","",'Revenue Forecast'!F58)</f>
        <v>0</v>
      </c>
      <c r="C62" s="68">
        <f>IF($A62="","",'Expense Forecast'!F58)</f>
        <v>0</v>
      </c>
      <c r="D62" s="68">
        <f t="shared" si="0"/>
        <v>0</v>
      </c>
      <c r="E62" s="68">
        <f>IF($A62="","",'Cash Flow Forecast'!E58)</f>
        <v>0</v>
      </c>
      <c r="F62" s="79" t="str">
        <f t="shared" si="1"/>
        <v>N/A</v>
      </c>
      <c r="G62" s="80">
        <f>IF($A62="","",'Income Statement'!F58)</f>
        <v>0</v>
      </c>
    </row>
    <row r="63" spans="1:7" ht="18" customHeight="1" x14ac:dyDescent="0.2">
      <c r="A63" s="57">
        <f>'Cash Flow Forecast'!A59</f>
        <v>47665</v>
      </c>
      <c r="B63" s="67">
        <f>IF($A63="","",'Revenue Forecast'!F59)</f>
        <v>0</v>
      </c>
      <c r="C63" s="68">
        <f>IF($A63="","",'Expense Forecast'!F59)</f>
        <v>0</v>
      </c>
      <c r="D63" s="68">
        <f t="shared" si="0"/>
        <v>0</v>
      </c>
      <c r="E63" s="68">
        <f>IF($A63="","",'Cash Flow Forecast'!E59)</f>
        <v>0</v>
      </c>
      <c r="F63" s="79" t="str">
        <f t="shared" si="1"/>
        <v>N/A</v>
      </c>
      <c r="G63" s="80">
        <f>IF($A63="","",'Income Statement'!F59)</f>
        <v>0</v>
      </c>
    </row>
    <row r="64" spans="1:7" ht="18" customHeight="1" x14ac:dyDescent="0.2">
      <c r="A64" s="57">
        <f>'Cash Flow Forecast'!A60</f>
        <v>47696</v>
      </c>
      <c r="B64" s="67">
        <f>IF($A64="","",'Revenue Forecast'!F60)</f>
        <v>0</v>
      </c>
      <c r="C64" s="68">
        <f>IF($A64="","",'Expense Forecast'!F60)</f>
        <v>0</v>
      </c>
      <c r="D64" s="68">
        <f t="shared" si="0"/>
        <v>0</v>
      </c>
      <c r="E64" s="68">
        <f>IF($A64="","",'Cash Flow Forecast'!E60)</f>
        <v>0</v>
      </c>
      <c r="F64" s="79" t="str">
        <f t="shared" si="1"/>
        <v>N/A</v>
      </c>
      <c r="G64" s="80">
        <f>IF($A64="","",'Income Statement'!F60)</f>
        <v>0</v>
      </c>
    </row>
    <row r="65" spans="1:7" ht="18" customHeight="1" x14ac:dyDescent="0.2">
      <c r="A65" s="57">
        <f>'Cash Flow Forecast'!A61</f>
        <v>47727</v>
      </c>
      <c r="B65" s="67">
        <f>IF($A65="","",'Revenue Forecast'!F61)</f>
        <v>0</v>
      </c>
      <c r="C65" s="68">
        <f>IF($A65="","",'Expense Forecast'!F61)</f>
        <v>0</v>
      </c>
      <c r="D65" s="68">
        <f t="shared" si="0"/>
        <v>0</v>
      </c>
      <c r="E65" s="68">
        <f>IF($A65="","",'Cash Flow Forecast'!E61)</f>
        <v>0</v>
      </c>
      <c r="F65" s="79" t="str">
        <f t="shared" si="1"/>
        <v>N/A</v>
      </c>
      <c r="G65" s="80">
        <f>IF($A65="","",'Income Statement'!F61)</f>
        <v>0</v>
      </c>
    </row>
    <row r="66" spans="1:7" ht="18" customHeight="1" x14ac:dyDescent="0.2">
      <c r="A66" s="57">
        <f>'Cash Flow Forecast'!A62</f>
        <v>47757</v>
      </c>
      <c r="B66" s="67">
        <f>IF($A66="","",'Revenue Forecast'!F62)</f>
        <v>0</v>
      </c>
      <c r="C66" s="68">
        <f>IF($A66="","",'Expense Forecast'!F62)</f>
        <v>0</v>
      </c>
      <c r="D66" s="68">
        <f t="shared" si="0"/>
        <v>0</v>
      </c>
      <c r="E66" s="68">
        <f>IF($A66="","",'Cash Flow Forecast'!E62)</f>
        <v>0</v>
      </c>
      <c r="F66" s="79" t="str">
        <f t="shared" si="1"/>
        <v>N/A</v>
      </c>
      <c r="G66" s="80">
        <f>IF($A66="","",'Income Statement'!F62)</f>
        <v>0</v>
      </c>
    </row>
    <row r="67" spans="1:7" ht="18" customHeight="1" x14ac:dyDescent="0.2">
      <c r="A67" s="57">
        <f>'Cash Flow Forecast'!A63</f>
        <v>47788</v>
      </c>
      <c r="B67" s="67">
        <f>IF($A67="","",'Revenue Forecast'!F63)</f>
        <v>0</v>
      </c>
      <c r="C67" s="68">
        <f>IF($A67="","",'Expense Forecast'!F63)</f>
        <v>0</v>
      </c>
      <c r="D67" s="68">
        <f t="shared" si="0"/>
        <v>0</v>
      </c>
      <c r="E67" s="68">
        <f>IF($A67="","",'Cash Flow Forecast'!E63)</f>
        <v>0</v>
      </c>
      <c r="F67" s="79" t="str">
        <f t="shared" si="1"/>
        <v>N/A</v>
      </c>
      <c r="G67" s="80">
        <f>IF($A67="","",'Income Statement'!F63)</f>
        <v>0</v>
      </c>
    </row>
    <row r="68" spans="1:7" ht="18" customHeight="1" x14ac:dyDescent="0.2">
      <c r="A68" s="61">
        <f>'Cash Flow Forecast'!A64</f>
        <v>47818</v>
      </c>
      <c r="B68" s="69">
        <f>IF($A68="","",'Revenue Forecast'!F64)</f>
        <v>0</v>
      </c>
      <c r="C68" s="70">
        <f>IF($A68="","",'Expense Forecast'!F64)</f>
        <v>0</v>
      </c>
      <c r="D68" s="70">
        <f t="shared" si="0"/>
        <v>0</v>
      </c>
      <c r="E68" s="70">
        <f>IF($A68="","",'Cash Flow Forecast'!E64)</f>
        <v>0</v>
      </c>
      <c r="F68" s="81" t="str">
        <f t="shared" si="1"/>
        <v>N/A</v>
      </c>
      <c r="G68" s="82">
        <f>IF($A68="","",'Income Statement'!F64)</f>
        <v>0</v>
      </c>
    </row>
  </sheetData>
  <mergeCells count="1">
    <mergeCell ref="A1:E1"/>
  </mergeCells>
  <hyperlinks>
    <hyperlink ref="A2" location="Glossary!B55" tooltip="Open glossary definition" display="Burn Rate" xr:uid="{C4AE1ABA-A931-974A-9665-11A37AFD7D2A}"/>
    <hyperlink ref="A3" location="Glossary!B56" tooltip="Open glossary definition" display="Runway (Months)" xr:uid="{8AF8C287-D69E-5649-9B34-1BC079661052}"/>
    <hyperlink ref="A4" location="Glossary!B57" tooltip="Open glossary definition" display="Break Even Month" xr:uid="{56D4A816-1768-7B43-A8D8-6AF89358D8FE}"/>
    <hyperlink ref="A8" location="Glossary!B24" tooltip="Open glossary definition" display="Month" xr:uid="{9ED8F75A-1FB8-D943-B7AE-3F408A308F6F}"/>
    <hyperlink ref="B8" location="Glossary!B58" tooltip="Open glossary definition" display="Revenue" xr:uid="{A30742D8-23DD-AB49-91C9-5C7758DFFC55}"/>
    <hyperlink ref="C8" location="Glossary!B59" tooltip="Open glossary definition" display="Total Expenses" xr:uid="{62A1C2A7-109F-DD4F-A614-A0C40BBF7A1D}"/>
    <hyperlink ref="D8" location="Glossary!B55" tooltip="Open glossary definition" display="Burn Rate" xr:uid="{AD02C32B-0279-5B4C-A4F6-DBAF09EBFA6A}"/>
    <hyperlink ref="E8" location="Glossary!B60" tooltip="Open glossary definition" display="Ending Cash" xr:uid="{CE29ECBC-E180-924B-B037-755F015E0A9B}"/>
    <hyperlink ref="F8" location="Glossary!B56" tooltip="Open glossary definition" display="Runway (Months)" xr:uid="{FCE82DD5-4036-3544-AD6E-EA2F3B3F7D01}"/>
    <hyperlink ref="G8" location="Glossary!B61" tooltip="Open glossary definition" display="Net Income" xr:uid="{F75D24DA-9CA4-4F4B-A792-A41485D61256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B296D7-0BFE-744E-BB64-DF2F65CCD2E4}">
  <dimension ref="A1:D9"/>
  <sheetViews>
    <sheetView showGridLines="0" workbookViewId="0">
      <selection activeCell="E12" sqref="E12"/>
    </sheetView>
  </sheetViews>
  <sheetFormatPr baseColWidth="10" defaultRowHeight="16" x14ac:dyDescent="0.2"/>
  <cols>
    <col min="1" max="1" width="31.33203125" style="93" customWidth="1"/>
    <col min="2" max="2" width="17" style="93" customWidth="1"/>
    <col min="3" max="3" width="10.83203125" style="93" customWidth="1"/>
    <col min="4" max="4" width="21.5" style="93" hidden="1" customWidth="1"/>
    <col min="5" max="6" width="24.1640625" style="93" customWidth="1"/>
    <col min="7" max="16384" width="10.83203125" style="93"/>
  </cols>
  <sheetData>
    <row r="1" spans="1:2" ht="24" customHeight="1" x14ac:dyDescent="0.2">
      <c r="A1" s="94" t="str">
        <f>IF('Inputs &amp; Assumptions'!$B$4&lt;&gt;"",'Inputs &amp; Assumptions'!$B$4&amp;" ","")&amp;"Valuation Model"</f>
        <v>Enter Company Name Valuation Model</v>
      </c>
      <c r="B1" s="84"/>
    </row>
    <row r="2" spans="1:2" ht="20" customHeight="1" x14ac:dyDescent="0.2">
      <c r="A2" s="85" t="s">
        <v>52</v>
      </c>
      <c r="B2" s="88">
        <f>IF('Inputs &amp; Assumptions'!$B$6=0,0,SUM(INDEX('Revenue Forecast'!F:F,MAX(5,'Inputs &amp; Assumptions'!$B$6*12-7)):INDEX('Revenue Forecast'!F:F,4+'Inputs &amp; Assumptions'!$B$6*12)))</f>
        <v>0</v>
      </c>
    </row>
    <row r="3" spans="1:2" ht="20" customHeight="1" x14ac:dyDescent="0.2">
      <c r="A3" s="86" t="s">
        <v>33</v>
      </c>
      <c r="B3" s="89">
        <f>'Inputs &amp; Assumptions'!$B$27</f>
        <v>0</v>
      </c>
    </row>
    <row r="4" spans="1:2" ht="20" customHeight="1" x14ac:dyDescent="0.2">
      <c r="A4" s="86" t="s">
        <v>53</v>
      </c>
      <c r="B4" s="90">
        <f>IFERROR(B2*B3,0)</f>
        <v>0</v>
      </c>
    </row>
    <row r="5" spans="1:2" ht="20" customHeight="1" x14ac:dyDescent="0.2">
      <c r="A5" s="86" t="s">
        <v>31</v>
      </c>
      <c r="B5" s="89">
        <f>'Inputs &amp; Assumptions'!$B$26</f>
        <v>0</v>
      </c>
    </row>
    <row r="6" spans="1:2" ht="20" customHeight="1" x14ac:dyDescent="0.2">
      <c r="A6" s="86" t="s">
        <v>54</v>
      </c>
      <c r="B6" s="90">
        <f>IF(B5&gt;0,B4/B5,0)</f>
        <v>0</v>
      </c>
    </row>
    <row r="7" spans="1:2" ht="20" customHeight="1" x14ac:dyDescent="0.2">
      <c r="A7" s="86" t="s">
        <v>27</v>
      </c>
      <c r="B7" s="90">
        <f>'Inputs &amp; Assumptions'!$B$22</f>
        <v>0</v>
      </c>
    </row>
    <row r="8" spans="1:2" ht="20" customHeight="1" x14ac:dyDescent="0.2">
      <c r="A8" s="86" t="s">
        <v>55</v>
      </c>
      <c r="B8" s="91">
        <f>IF(B6&gt;0,B7/B6,0)</f>
        <v>0</v>
      </c>
    </row>
    <row r="9" spans="1:2" ht="20" customHeight="1" x14ac:dyDescent="0.2">
      <c r="A9" s="87" t="s">
        <v>56</v>
      </c>
      <c r="B9" s="92">
        <f>1-B8</f>
        <v>1</v>
      </c>
    </row>
  </sheetData>
  <hyperlinks>
    <hyperlink ref="A2" location="Glossary!B64" tooltip="Open glossary definition" display="Year 5 Revenue" xr:uid="{AB3ED79A-0E1D-6447-96D0-4C526BC737A1}"/>
    <hyperlink ref="A3" location="Glossary!B65" tooltip="Open glossary definition" display="Exit Revenue Multiple" xr:uid="{583324E4-169F-2542-9B18-4EF45909C7A1}"/>
    <hyperlink ref="A4" location="Glossary!B66" tooltip="Open glossary definition" display="Projected Exit Value" xr:uid="{A24B85CD-A489-934D-A126-B3736C0ED02B}"/>
    <hyperlink ref="A5" location="Glossary!B67" tooltip="Open glossary definition" display="Target Return Multiple" xr:uid="{664CD291-C19F-7349-AC23-92941EBACC19}"/>
    <hyperlink ref="A6" location="Glossary!B68" tooltip="Open glossary definition" display="Post Money Valuation" xr:uid="{2903CC77-5C51-0843-9623-1934F31B4EC5}"/>
    <hyperlink ref="A7" location="Glossary!B69" tooltip="Open glossary definition" display="Funding Raised" xr:uid="{AD37B66F-A88A-0A4F-B3C6-D9C9E3589EDE}"/>
    <hyperlink ref="A8" location="Glossary!B70" tooltip="Open glossary definition" display="Investor Ownership" xr:uid="{4460821B-EBED-2542-B52D-86A485C5701A}"/>
    <hyperlink ref="A9" location="Glossary!B71" tooltip="Open glossary definition" display="Founder Ownership" xr:uid="{4692A3A3-2C06-8B43-A005-33E8B17D2B0B}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BD579C-42B8-7349-A459-9D02E4902B13}">
  <dimension ref="A1:W80"/>
  <sheetViews>
    <sheetView showGridLines="0" workbookViewId="0">
      <selection activeCell="C16" sqref="C16"/>
    </sheetView>
  </sheetViews>
  <sheetFormatPr baseColWidth="10" defaultRowHeight="16" x14ac:dyDescent="0.2"/>
  <cols>
    <col min="1" max="3" width="20" style="93" customWidth="1"/>
    <col min="4" max="7" width="15" style="93" customWidth="1"/>
    <col min="8" max="8" width="7.1640625" style="93" bestFit="1" customWidth="1"/>
    <col min="9" max="9" width="10.1640625" style="93" bestFit="1" customWidth="1"/>
    <col min="10" max="10" width="10.83203125" style="93"/>
    <col min="11" max="11" width="7.1640625" style="93" bestFit="1" customWidth="1"/>
    <col min="12" max="12" width="14.83203125" style="93" bestFit="1" customWidth="1"/>
    <col min="13" max="13" width="10.83203125" style="93"/>
    <col min="14" max="14" width="7.1640625" style="93" bestFit="1" customWidth="1"/>
    <col min="15" max="15" width="8.6640625" style="93" bestFit="1" customWidth="1"/>
    <col min="16" max="16384" width="10.83203125" style="93"/>
  </cols>
  <sheetData>
    <row r="1" spans="1:23" ht="24" customHeight="1" thickBot="1" x14ac:dyDescent="0.25">
      <c r="A1" s="24" t="str">
        <f>IF('Inputs &amp; Assumptions'!$B$4&lt;&gt;"",'Inputs &amp; Assumptions'!$B$4&amp;" ","")&amp;"KPI Dashboard"</f>
        <v>Enter Company Name KPI Dashboard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</row>
    <row r="2" spans="1:23" ht="18" customHeight="1" thickTop="1" thickBot="1" x14ac:dyDescent="0.25">
      <c r="A2" s="26" t="s">
        <v>63</v>
      </c>
      <c r="B2" s="26"/>
      <c r="C2" s="26"/>
      <c r="D2" s="26"/>
      <c r="E2" s="26"/>
      <c r="F2" s="26"/>
      <c r="G2" s="26"/>
      <c r="H2" s="26"/>
      <c r="I2" s="95"/>
      <c r="J2" s="95"/>
      <c r="K2" s="95"/>
      <c r="L2" s="95"/>
      <c r="M2" s="95"/>
      <c r="N2" s="95"/>
      <c r="O2" s="95"/>
      <c r="P2" s="95"/>
      <c r="Q2" s="95"/>
      <c r="R2" s="95"/>
      <c r="S2" s="95"/>
      <c r="T2" s="95"/>
      <c r="U2" s="95"/>
      <c r="V2" s="95"/>
      <c r="W2" s="95"/>
    </row>
    <row r="3" spans="1:23" ht="22" customHeight="1" thickBot="1" x14ac:dyDescent="0.25">
      <c r="A3" s="96" t="s">
        <v>57</v>
      </c>
      <c r="B3" s="102">
        <f>IFERROR('Revenue Forecast'!E5*'Inputs &amp; Assumptions'!$B$11,0)</f>
        <v>0</v>
      </c>
      <c r="C3" s="96" t="s">
        <v>58</v>
      </c>
      <c r="D3" s="102">
        <f>B3*12</f>
        <v>0</v>
      </c>
      <c r="E3" s="96" t="s">
        <v>49</v>
      </c>
      <c r="F3" s="102">
        <f>'Runway Analysis'!B2</f>
        <v>0</v>
      </c>
      <c r="G3" s="96" t="s">
        <v>59</v>
      </c>
      <c r="H3" s="103" t="str">
        <f>'Runway Analysis'!B3</f>
        <v>N/A</v>
      </c>
    </row>
    <row r="4" spans="1:23" ht="17" thickBot="1" x14ac:dyDescent="0.25">
      <c r="A4" s="97"/>
      <c r="B4" s="98"/>
      <c r="C4" s="98"/>
      <c r="D4" s="98"/>
      <c r="E4" s="98"/>
      <c r="F4" s="98"/>
      <c r="G4" s="98"/>
      <c r="H4" s="99"/>
    </row>
    <row r="5" spans="1:23" ht="22" customHeight="1" thickBot="1" x14ac:dyDescent="0.25">
      <c r="A5" s="96" t="s">
        <v>60</v>
      </c>
      <c r="B5" s="102">
        <f>IF('Inputs &amp; Assumptions'!$B$12&gt;0,'Inputs &amp; Assumptions'!$B$11/'Inputs &amp; Assumptions'!$B$12,0)</f>
        <v>0</v>
      </c>
      <c r="C5" s="96" t="s">
        <v>61</v>
      </c>
      <c r="D5" s="102">
        <f>IF('Revenue Forecast'!C5&gt;0,'Inputs &amp; Assumptions'!$B$16/'Revenue Forecast'!C5,0)</f>
        <v>0</v>
      </c>
      <c r="E5" s="96" t="s">
        <v>62</v>
      </c>
      <c r="F5" s="104">
        <f>IF(D5&gt;0,B5/D5,0)</f>
        <v>0</v>
      </c>
      <c r="G5" s="100"/>
      <c r="H5" s="101"/>
    </row>
    <row r="8" spans="1:23" ht="15" customHeight="1" x14ac:dyDescent="0.2"/>
    <row r="9" spans="1:23" ht="15" customHeight="1" x14ac:dyDescent="0.2"/>
    <row r="10" spans="1:23" ht="15" customHeight="1" x14ac:dyDescent="0.2"/>
    <row r="11" spans="1:23" ht="15" customHeight="1" x14ac:dyDescent="0.2"/>
    <row r="12" spans="1:23" ht="15" customHeight="1" x14ac:dyDescent="0.2"/>
    <row r="13" spans="1:23" ht="15" customHeight="1" x14ac:dyDescent="0.2"/>
    <row r="14" spans="1:23" ht="15" customHeight="1" x14ac:dyDescent="0.2"/>
    <row r="15" spans="1:23" ht="15" customHeight="1" x14ac:dyDescent="0.2"/>
    <row r="16" spans="1:23" ht="15" customHeight="1" x14ac:dyDescent="0.2"/>
    <row r="17" spans="1:15" ht="15" customHeight="1" x14ac:dyDescent="0.2"/>
    <row r="18" spans="1:15" ht="15" customHeight="1" x14ac:dyDescent="0.2"/>
    <row r="19" spans="1:15" ht="15" customHeight="1" x14ac:dyDescent="0.2"/>
    <row r="20" spans="1:15" ht="18" customHeight="1" x14ac:dyDescent="0.2">
      <c r="A20" s="105" t="s">
        <v>34</v>
      </c>
      <c r="B20" s="106" t="s">
        <v>38</v>
      </c>
      <c r="C20" s="106" t="s">
        <v>43</v>
      </c>
      <c r="D20" s="107" t="s">
        <v>48</v>
      </c>
      <c r="E20" s="107" t="s">
        <v>37</v>
      </c>
      <c r="F20" s="108" t="s">
        <v>49</v>
      </c>
      <c r="H20" s="109" t="s">
        <v>34</v>
      </c>
      <c r="I20" s="108" t="s">
        <v>48</v>
      </c>
      <c r="K20" s="109" t="s">
        <v>34</v>
      </c>
      <c r="L20" s="108" t="s">
        <v>37</v>
      </c>
      <c r="N20" s="109" t="s">
        <v>34</v>
      </c>
      <c r="O20" s="108" t="s">
        <v>49</v>
      </c>
    </row>
    <row r="21" spans="1:15" ht="15" customHeight="1" x14ac:dyDescent="0.2">
      <c r="A21" s="110">
        <f>'Revenue Forecast'!A5</f>
        <v>46023</v>
      </c>
      <c r="B21" s="111">
        <f>'Revenue Forecast'!F5</f>
        <v>0</v>
      </c>
      <c r="C21" s="112">
        <f>'Expense Forecast'!F5</f>
        <v>0</v>
      </c>
      <c r="D21" s="112">
        <f>'Cash Flow Forecast'!E5</f>
        <v>0</v>
      </c>
      <c r="E21" s="113">
        <f>'Revenue Forecast'!E5</f>
        <v>0</v>
      </c>
      <c r="F21" s="114">
        <f>'Runway Analysis'!D9</f>
        <v>0</v>
      </c>
      <c r="H21" s="110">
        <f>'Revenue Forecast'!A5</f>
        <v>46023</v>
      </c>
      <c r="I21" s="114">
        <f>'Cash Flow Forecast'!E5</f>
        <v>0</v>
      </c>
      <c r="K21" s="110">
        <f>'Revenue Forecast'!A5</f>
        <v>46023</v>
      </c>
      <c r="L21" s="115">
        <f>'Revenue Forecast'!E5</f>
        <v>0</v>
      </c>
      <c r="N21" s="110">
        <f>'Revenue Forecast'!A5</f>
        <v>46023</v>
      </c>
      <c r="O21" s="114">
        <f>'Runway Analysis'!D9</f>
        <v>0</v>
      </c>
    </row>
    <row r="22" spans="1:15" ht="15" customHeight="1" x14ac:dyDescent="0.2">
      <c r="A22" s="116">
        <f>'Revenue Forecast'!A6</f>
        <v>46054</v>
      </c>
      <c r="B22" s="117">
        <f>'Revenue Forecast'!F6</f>
        <v>0</v>
      </c>
      <c r="C22" s="118">
        <f>'Expense Forecast'!F6</f>
        <v>0</v>
      </c>
      <c r="D22" s="118">
        <f>'Cash Flow Forecast'!E6</f>
        <v>0</v>
      </c>
      <c r="E22" s="119">
        <f>'Revenue Forecast'!E6</f>
        <v>0</v>
      </c>
      <c r="F22" s="120">
        <f>'Runway Analysis'!D10</f>
        <v>0</v>
      </c>
      <c r="H22" s="116">
        <f>'Revenue Forecast'!A6</f>
        <v>46054</v>
      </c>
      <c r="I22" s="120">
        <f>'Cash Flow Forecast'!E6</f>
        <v>0</v>
      </c>
      <c r="K22" s="116">
        <f>'Revenue Forecast'!A6</f>
        <v>46054</v>
      </c>
      <c r="L22" s="121">
        <f>'Revenue Forecast'!E6</f>
        <v>0</v>
      </c>
      <c r="N22" s="116">
        <f>'Revenue Forecast'!A6</f>
        <v>46054</v>
      </c>
      <c r="O22" s="120">
        <f>'Runway Analysis'!D10</f>
        <v>0</v>
      </c>
    </row>
    <row r="23" spans="1:15" ht="15" customHeight="1" x14ac:dyDescent="0.2">
      <c r="A23" s="116">
        <f>'Revenue Forecast'!A7</f>
        <v>46082</v>
      </c>
      <c r="B23" s="117">
        <f>'Revenue Forecast'!F7</f>
        <v>0</v>
      </c>
      <c r="C23" s="118">
        <f>'Expense Forecast'!F7</f>
        <v>0</v>
      </c>
      <c r="D23" s="118">
        <f>'Cash Flow Forecast'!E7</f>
        <v>0</v>
      </c>
      <c r="E23" s="119">
        <f>'Revenue Forecast'!E7</f>
        <v>0</v>
      </c>
      <c r="F23" s="120">
        <f>'Runway Analysis'!D11</f>
        <v>0</v>
      </c>
      <c r="H23" s="116">
        <f>'Revenue Forecast'!A7</f>
        <v>46082</v>
      </c>
      <c r="I23" s="120">
        <f>'Cash Flow Forecast'!E7</f>
        <v>0</v>
      </c>
      <c r="K23" s="116">
        <f>'Revenue Forecast'!A7</f>
        <v>46082</v>
      </c>
      <c r="L23" s="121">
        <f>'Revenue Forecast'!E7</f>
        <v>0</v>
      </c>
      <c r="N23" s="116">
        <f>'Revenue Forecast'!A7</f>
        <v>46082</v>
      </c>
      <c r="O23" s="120">
        <f>'Runway Analysis'!D11</f>
        <v>0</v>
      </c>
    </row>
    <row r="24" spans="1:15" ht="15" customHeight="1" x14ac:dyDescent="0.2">
      <c r="A24" s="116">
        <f>'Revenue Forecast'!A8</f>
        <v>46113</v>
      </c>
      <c r="B24" s="117">
        <f>'Revenue Forecast'!F8</f>
        <v>0</v>
      </c>
      <c r="C24" s="118">
        <f>'Expense Forecast'!F8</f>
        <v>0</v>
      </c>
      <c r="D24" s="118">
        <f>'Cash Flow Forecast'!E8</f>
        <v>0</v>
      </c>
      <c r="E24" s="119">
        <f>'Revenue Forecast'!E8</f>
        <v>0</v>
      </c>
      <c r="F24" s="120">
        <f>'Runway Analysis'!D12</f>
        <v>0</v>
      </c>
      <c r="H24" s="116">
        <f>'Revenue Forecast'!A8</f>
        <v>46113</v>
      </c>
      <c r="I24" s="120">
        <f>'Cash Flow Forecast'!E8</f>
        <v>0</v>
      </c>
      <c r="K24" s="116">
        <f>'Revenue Forecast'!A8</f>
        <v>46113</v>
      </c>
      <c r="L24" s="121">
        <f>'Revenue Forecast'!E8</f>
        <v>0</v>
      </c>
      <c r="N24" s="116">
        <f>'Revenue Forecast'!A8</f>
        <v>46113</v>
      </c>
      <c r="O24" s="120">
        <f>'Runway Analysis'!D12</f>
        <v>0</v>
      </c>
    </row>
    <row r="25" spans="1:15" ht="15" customHeight="1" x14ac:dyDescent="0.2">
      <c r="A25" s="116">
        <f>'Revenue Forecast'!A9</f>
        <v>46143</v>
      </c>
      <c r="B25" s="117">
        <f>'Revenue Forecast'!F9</f>
        <v>0</v>
      </c>
      <c r="C25" s="118">
        <f>'Expense Forecast'!F9</f>
        <v>0</v>
      </c>
      <c r="D25" s="118">
        <f>'Cash Flow Forecast'!E9</f>
        <v>0</v>
      </c>
      <c r="E25" s="119">
        <f>'Revenue Forecast'!E9</f>
        <v>0</v>
      </c>
      <c r="F25" s="120">
        <f>'Runway Analysis'!D13</f>
        <v>0</v>
      </c>
      <c r="H25" s="116">
        <f>'Revenue Forecast'!A9</f>
        <v>46143</v>
      </c>
      <c r="I25" s="120">
        <f>'Cash Flow Forecast'!E9</f>
        <v>0</v>
      </c>
      <c r="K25" s="116">
        <f>'Revenue Forecast'!A9</f>
        <v>46143</v>
      </c>
      <c r="L25" s="121">
        <f>'Revenue Forecast'!E9</f>
        <v>0</v>
      </c>
      <c r="N25" s="116">
        <f>'Revenue Forecast'!A9</f>
        <v>46143</v>
      </c>
      <c r="O25" s="120">
        <f>'Runway Analysis'!D13</f>
        <v>0</v>
      </c>
    </row>
    <row r="26" spans="1:15" ht="15" customHeight="1" x14ac:dyDescent="0.2">
      <c r="A26" s="116">
        <f>'Revenue Forecast'!A10</f>
        <v>46174</v>
      </c>
      <c r="B26" s="117">
        <f>'Revenue Forecast'!F10</f>
        <v>0</v>
      </c>
      <c r="C26" s="118">
        <f>'Expense Forecast'!F10</f>
        <v>0</v>
      </c>
      <c r="D26" s="118">
        <f>'Cash Flow Forecast'!E10</f>
        <v>0</v>
      </c>
      <c r="E26" s="119">
        <f>'Revenue Forecast'!E10</f>
        <v>0</v>
      </c>
      <c r="F26" s="120">
        <f>'Runway Analysis'!D14</f>
        <v>0</v>
      </c>
      <c r="H26" s="116">
        <f>'Revenue Forecast'!A10</f>
        <v>46174</v>
      </c>
      <c r="I26" s="120">
        <f>'Cash Flow Forecast'!E10</f>
        <v>0</v>
      </c>
      <c r="K26" s="116">
        <f>'Revenue Forecast'!A10</f>
        <v>46174</v>
      </c>
      <c r="L26" s="121">
        <f>'Revenue Forecast'!E10</f>
        <v>0</v>
      </c>
      <c r="N26" s="116">
        <f>'Revenue Forecast'!A10</f>
        <v>46174</v>
      </c>
      <c r="O26" s="120">
        <f>'Runway Analysis'!D14</f>
        <v>0</v>
      </c>
    </row>
    <row r="27" spans="1:15" ht="15" customHeight="1" x14ac:dyDescent="0.2">
      <c r="A27" s="116">
        <f>'Revenue Forecast'!A11</f>
        <v>46204</v>
      </c>
      <c r="B27" s="117">
        <f>'Revenue Forecast'!F11</f>
        <v>0</v>
      </c>
      <c r="C27" s="118">
        <f>'Expense Forecast'!F11</f>
        <v>0</v>
      </c>
      <c r="D27" s="118">
        <f>'Cash Flow Forecast'!E11</f>
        <v>0</v>
      </c>
      <c r="E27" s="119">
        <f>'Revenue Forecast'!E11</f>
        <v>0</v>
      </c>
      <c r="F27" s="120">
        <f>'Runway Analysis'!D15</f>
        <v>0</v>
      </c>
      <c r="H27" s="116">
        <f>'Revenue Forecast'!A11</f>
        <v>46204</v>
      </c>
      <c r="I27" s="120">
        <f>'Cash Flow Forecast'!E11</f>
        <v>0</v>
      </c>
      <c r="K27" s="116">
        <f>'Revenue Forecast'!A11</f>
        <v>46204</v>
      </c>
      <c r="L27" s="121">
        <f>'Revenue Forecast'!E11</f>
        <v>0</v>
      </c>
      <c r="N27" s="116">
        <f>'Revenue Forecast'!A11</f>
        <v>46204</v>
      </c>
      <c r="O27" s="120">
        <f>'Runway Analysis'!D15</f>
        <v>0</v>
      </c>
    </row>
    <row r="28" spans="1:15" ht="15" customHeight="1" x14ac:dyDescent="0.2">
      <c r="A28" s="116">
        <f>'Revenue Forecast'!A12</f>
        <v>46235</v>
      </c>
      <c r="B28" s="117">
        <f>'Revenue Forecast'!F12</f>
        <v>0</v>
      </c>
      <c r="C28" s="118">
        <f>'Expense Forecast'!F12</f>
        <v>0</v>
      </c>
      <c r="D28" s="118">
        <f>'Cash Flow Forecast'!E12</f>
        <v>0</v>
      </c>
      <c r="E28" s="119">
        <f>'Revenue Forecast'!E12</f>
        <v>0</v>
      </c>
      <c r="F28" s="120">
        <f>'Runway Analysis'!D16</f>
        <v>0</v>
      </c>
      <c r="H28" s="116">
        <f>'Revenue Forecast'!A12</f>
        <v>46235</v>
      </c>
      <c r="I28" s="120">
        <f>'Cash Flow Forecast'!E12</f>
        <v>0</v>
      </c>
      <c r="K28" s="116">
        <f>'Revenue Forecast'!A12</f>
        <v>46235</v>
      </c>
      <c r="L28" s="121">
        <f>'Revenue Forecast'!E12</f>
        <v>0</v>
      </c>
      <c r="N28" s="116">
        <f>'Revenue Forecast'!A12</f>
        <v>46235</v>
      </c>
      <c r="O28" s="120">
        <f>'Runway Analysis'!D16</f>
        <v>0</v>
      </c>
    </row>
    <row r="29" spans="1:15" ht="15" customHeight="1" x14ac:dyDescent="0.2">
      <c r="A29" s="116">
        <f>'Revenue Forecast'!A13</f>
        <v>46266</v>
      </c>
      <c r="B29" s="117">
        <f>'Revenue Forecast'!F13</f>
        <v>0</v>
      </c>
      <c r="C29" s="118">
        <f>'Expense Forecast'!F13</f>
        <v>0</v>
      </c>
      <c r="D29" s="118">
        <f>'Cash Flow Forecast'!E13</f>
        <v>0</v>
      </c>
      <c r="E29" s="119">
        <f>'Revenue Forecast'!E13</f>
        <v>0</v>
      </c>
      <c r="F29" s="120">
        <f>'Runway Analysis'!D17</f>
        <v>0</v>
      </c>
      <c r="H29" s="116">
        <f>'Revenue Forecast'!A13</f>
        <v>46266</v>
      </c>
      <c r="I29" s="120">
        <f>'Cash Flow Forecast'!E13</f>
        <v>0</v>
      </c>
      <c r="K29" s="116">
        <f>'Revenue Forecast'!A13</f>
        <v>46266</v>
      </c>
      <c r="L29" s="121">
        <f>'Revenue Forecast'!E13</f>
        <v>0</v>
      </c>
      <c r="N29" s="116">
        <f>'Revenue Forecast'!A13</f>
        <v>46266</v>
      </c>
      <c r="O29" s="120">
        <f>'Runway Analysis'!D17</f>
        <v>0</v>
      </c>
    </row>
    <row r="30" spans="1:15" ht="15" customHeight="1" x14ac:dyDescent="0.2">
      <c r="A30" s="116">
        <f>'Revenue Forecast'!A14</f>
        <v>46296</v>
      </c>
      <c r="B30" s="117">
        <f>'Revenue Forecast'!F14</f>
        <v>0</v>
      </c>
      <c r="C30" s="118">
        <f>'Expense Forecast'!F14</f>
        <v>0</v>
      </c>
      <c r="D30" s="118">
        <f>'Cash Flow Forecast'!E14</f>
        <v>0</v>
      </c>
      <c r="E30" s="119">
        <f>'Revenue Forecast'!E14</f>
        <v>0</v>
      </c>
      <c r="F30" s="120">
        <f>'Runway Analysis'!D18</f>
        <v>0</v>
      </c>
      <c r="H30" s="116">
        <f>'Revenue Forecast'!A14</f>
        <v>46296</v>
      </c>
      <c r="I30" s="120">
        <f>'Cash Flow Forecast'!E14</f>
        <v>0</v>
      </c>
      <c r="K30" s="116">
        <f>'Revenue Forecast'!A14</f>
        <v>46296</v>
      </c>
      <c r="L30" s="121">
        <f>'Revenue Forecast'!E14</f>
        <v>0</v>
      </c>
      <c r="N30" s="116">
        <f>'Revenue Forecast'!A14</f>
        <v>46296</v>
      </c>
      <c r="O30" s="120">
        <f>'Runway Analysis'!D18</f>
        <v>0</v>
      </c>
    </row>
    <row r="31" spans="1:15" ht="15" customHeight="1" x14ac:dyDescent="0.2">
      <c r="A31" s="116">
        <f>'Revenue Forecast'!A15</f>
        <v>46327</v>
      </c>
      <c r="B31" s="117">
        <f>'Revenue Forecast'!F15</f>
        <v>0</v>
      </c>
      <c r="C31" s="118">
        <f>'Expense Forecast'!F15</f>
        <v>0</v>
      </c>
      <c r="D31" s="118">
        <f>'Cash Flow Forecast'!E15</f>
        <v>0</v>
      </c>
      <c r="E31" s="119">
        <f>'Revenue Forecast'!E15</f>
        <v>0</v>
      </c>
      <c r="F31" s="120">
        <f>'Runway Analysis'!D19</f>
        <v>0</v>
      </c>
      <c r="H31" s="116">
        <f>'Revenue Forecast'!A15</f>
        <v>46327</v>
      </c>
      <c r="I31" s="120">
        <f>'Cash Flow Forecast'!E15</f>
        <v>0</v>
      </c>
      <c r="K31" s="116">
        <f>'Revenue Forecast'!A15</f>
        <v>46327</v>
      </c>
      <c r="L31" s="121">
        <f>'Revenue Forecast'!E15</f>
        <v>0</v>
      </c>
      <c r="N31" s="116">
        <f>'Revenue Forecast'!A15</f>
        <v>46327</v>
      </c>
      <c r="O31" s="120">
        <f>'Runway Analysis'!D19</f>
        <v>0</v>
      </c>
    </row>
    <row r="32" spans="1:15" ht="15" customHeight="1" x14ac:dyDescent="0.2">
      <c r="A32" s="116">
        <f>'Revenue Forecast'!A16</f>
        <v>46357</v>
      </c>
      <c r="B32" s="117">
        <f>'Revenue Forecast'!F16</f>
        <v>0</v>
      </c>
      <c r="C32" s="118">
        <f>'Expense Forecast'!F16</f>
        <v>0</v>
      </c>
      <c r="D32" s="118">
        <f>'Cash Flow Forecast'!E16</f>
        <v>0</v>
      </c>
      <c r="E32" s="119">
        <f>'Revenue Forecast'!E16</f>
        <v>0</v>
      </c>
      <c r="F32" s="120">
        <f>'Runway Analysis'!D20</f>
        <v>0</v>
      </c>
      <c r="H32" s="116">
        <f>'Revenue Forecast'!A16</f>
        <v>46357</v>
      </c>
      <c r="I32" s="120">
        <f>'Cash Flow Forecast'!E16</f>
        <v>0</v>
      </c>
      <c r="K32" s="116">
        <f>'Revenue Forecast'!A16</f>
        <v>46357</v>
      </c>
      <c r="L32" s="121">
        <f>'Revenue Forecast'!E16</f>
        <v>0</v>
      </c>
      <c r="N32" s="116">
        <f>'Revenue Forecast'!A16</f>
        <v>46357</v>
      </c>
      <c r="O32" s="120">
        <f>'Runway Analysis'!D20</f>
        <v>0</v>
      </c>
    </row>
    <row r="33" spans="1:15" ht="15" customHeight="1" x14ac:dyDescent="0.2">
      <c r="A33" s="116">
        <f>'Revenue Forecast'!A17</f>
        <v>46388</v>
      </c>
      <c r="B33" s="117">
        <f>'Revenue Forecast'!F17</f>
        <v>0</v>
      </c>
      <c r="C33" s="118">
        <f>'Expense Forecast'!F17</f>
        <v>0</v>
      </c>
      <c r="D33" s="118">
        <f>'Cash Flow Forecast'!E17</f>
        <v>0</v>
      </c>
      <c r="E33" s="119">
        <f>'Revenue Forecast'!E17</f>
        <v>0</v>
      </c>
      <c r="F33" s="120">
        <f>'Runway Analysis'!D21</f>
        <v>0</v>
      </c>
      <c r="H33" s="116">
        <f>'Revenue Forecast'!A17</f>
        <v>46388</v>
      </c>
      <c r="I33" s="120">
        <f>'Cash Flow Forecast'!E17</f>
        <v>0</v>
      </c>
      <c r="K33" s="116">
        <f>'Revenue Forecast'!A17</f>
        <v>46388</v>
      </c>
      <c r="L33" s="121">
        <f>'Revenue Forecast'!E17</f>
        <v>0</v>
      </c>
      <c r="N33" s="116">
        <f>'Revenue Forecast'!A17</f>
        <v>46388</v>
      </c>
      <c r="O33" s="120">
        <f>'Runway Analysis'!D21</f>
        <v>0</v>
      </c>
    </row>
    <row r="34" spans="1:15" ht="15" customHeight="1" x14ac:dyDescent="0.2">
      <c r="A34" s="116">
        <f>'Revenue Forecast'!A18</f>
        <v>46419</v>
      </c>
      <c r="B34" s="117">
        <f>'Revenue Forecast'!F18</f>
        <v>0</v>
      </c>
      <c r="C34" s="118">
        <f>'Expense Forecast'!F18</f>
        <v>0</v>
      </c>
      <c r="D34" s="118">
        <f>'Cash Flow Forecast'!E18</f>
        <v>0</v>
      </c>
      <c r="E34" s="119">
        <f>'Revenue Forecast'!E18</f>
        <v>0</v>
      </c>
      <c r="F34" s="120">
        <f>'Runway Analysis'!D22</f>
        <v>0</v>
      </c>
      <c r="H34" s="116">
        <f>'Revenue Forecast'!A18</f>
        <v>46419</v>
      </c>
      <c r="I34" s="120">
        <f>'Cash Flow Forecast'!E18</f>
        <v>0</v>
      </c>
      <c r="K34" s="116">
        <f>'Revenue Forecast'!A18</f>
        <v>46419</v>
      </c>
      <c r="L34" s="121">
        <f>'Revenue Forecast'!E18</f>
        <v>0</v>
      </c>
      <c r="N34" s="116">
        <f>'Revenue Forecast'!A18</f>
        <v>46419</v>
      </c>
      <c r="O34" s="120">
        <f>'Runway Analysis'!D22</f>
        <v>0</v>
      </c>
    </row>
    <row r="35" spans="1:15" ht="15" customHeight="1" x14ac:dyDescent="0.2">
      <c r="A35" s="116">
        <f>'Revenue Forecast'!A19</f>
        <v>46447</v>
      </c>
      <c r="B35" s="117">
        <f>'Revenue Forecast'!F19</f>
        <v>0</v>
      </c>
      <c r="C35" s="118">
        <f>'Expense Forecast'!F19</f>
        <v>0</v>
      </c>
      <c r="D35" s="118">
        <f>'Cash Flow Forecast'!E19</f>
        <v>0</v>
      </c>
      <c r="E35" s="119">
        <f>'Revenue Forecast'!E19</f>
        <v>0</v>
      </c>
      <c r="F35" s="120">
        <f>'Runway Analysis'!D23</f>
        <v>0</v>
      </c>
      <c r="H35" s="116">
        <f>'Revenue Forecast'!A19</f>
        <v>46447</v>
      </c>
      <c r="I35" s="120">
        <f>'Cash Flow Forecast'!E19</f>
        <v>0</v>
      </c>
      <c r="K35" s="116">
        <f>'Revenue Forecast'!A19</f>
        <v>46447</v>
      </c>
      <c r="L35" s="121">
        <f>'Revenue Forecast'!E19</f>
        <v>0</v>
      </c>
      <c r="N35" s="116">
        <f>'Revenue Forecast'!A19</f>
        <v>46447</v>
      </c>
      <c r="O35" s="120">
        <f>'Runway Analysis'!D23</f>
        <v>0</v>
      </c>
    </row>
    <row r="36" spans="1:15" ht="15" customHeight="1" x14ac:dyDescent="0.2">
      <c r="A36" s="116">
        <f>'Revenue Forecast'!A20</f>
        <v>46478</v>
      </c>
      <c r="B36" s="117">
        <f>'Revenue Forecast'!F20</f>
        <v>0</v>
      </c>
      <c r="C36" s="118">
        <f>'Expense Forecast'!F20</f>
        <v>0</v>
      </c>
      <c r="D36" s="118">
        <f>'Cash Flow Forecast'!E20</f>
        <v>0</v>
      </c>
      <c r="E36" s="119">
        <f>'Revenue Forecast'!E20</f>
        <v>0</v>
      </c>
      <c r="F36" s="120">
        <f>'Runway Analysis'!D24</f>
        <v>0</v>
      </c>
      <c r="H36" s="116">
        <f>'Revenue Forecast'!A20</f>
        <v>46478</v>
      </c>
      <c r="I36" s="120">
        <f>'Cash Flow Forecast'!E20</f>
        <v>0</v>
      </c>
      <c r="K36" s="116">
        <f>'Revenue Forecast'!A20</f>
        <v>46478</v>
      </c>
      <c r="L36" s="121">
        <f>'Revenue Forecast'!E20</f>
        <v>0</v>
      </c>
      <c r="N36" s="116">
        <f>'Revenue Forecast'!A20</f>
        <v>46478</v>
      </c>
      <c r="O36" s="120">
        <f>'Runway Analysis'!D24</f>
        <v>0</v>
      </c>
    </row>
    <row r="37" spans="1:15" ht="15" customHeight="1" x14ac:dyDescent="0.2">
      <c r="A37" s="116">
        <f>'Revenue Forecast'!A21</f>
        <v>46508</v>
      </c>
      <c r="B37" s="117">
        <f>'Revenue Forecast'!F21</f>
        <v>0</v>
      </c>
      <c r="C37" s="118">
        <f>'Expense Forecast'!F21</f>
        <v>0</v>
      </c>
      <c r="D37" s="118">
        <f>'Cash Flow Forecast'!E21</f>
        <v>0</v>
      </c>
      <c r="E37" s="119">
        <f>'Revenue Forecast'!E21</f>
        <v>0</v>
      </c>
      <c r="F37" s="120">
        <f>'Runway Analysis'!D25</f>
        <v>0</v>
      </c>
      <c r="H37" s="116">
        <f>'Revenue Forecast'!A21</f>
        <v>46508</v>
      </c>
      <c r="I37" s="120">
        <f>'Cash Flow Forecast'!E21</f>
        <v>0</v>
      </c>
      <c r="K37" s="116">
        <f>'Revenue Forecast'!A21</f>
        <v>46508</v>
      </c>
      <c r="L37" s="121">
        <f>'Revenue Forecast'!E21</f>
        <v>0</v>
      </c>
      <c r="N37" s="116">
        <f>'Revenue Forecast'!A21</f>
        <v>46508</v>
      </c>
      <c r="O37" s="120">
        <f>'Runway Analysis'!D25</f>
        <v>0</v>
      </c>
    </row>
    <row r="38" spans="1:15" ht="15" customHeight="1" x14ac:dyDescent="0.2">
      <c r="A38" s="116">
        <f>'Revenue Forecast'!A22</f>
        <v>46539</v>
      </c>
      <c r="B38" s="117">
        <f>'Revenue Forecast'!F22</f>
        <v>0</v>
      </c>
      <c r="C38" s="118">
        <f>'Expense Forecast'!F22</f>
        <v>0</v>
      </c>
      <c r="D38" s="118">
        <f>'Cash Flow Forecast'!E22</f>
        <v>0</v>
      </c>
      <c r="E38" s="119">
        <f>'Revenue Forecast'!E22</f>
        <v>0</v>
      </c>
      <c r="F38" s="120">
        <f>'Runway Analysis'!D26</f>
        <v>0</v>
      </c>
      <c r="H38" s="116">
        <f>'Revenue Forecast'!A22</f>
        <v>46539</v>
      </c>
      <c r="I38" s="120">
        <f>'Cash Flow Forecast'!E22</f>
        <v>0</v>
      </c>
      <c r="K38" s="116">
        <f>'Revenue Forecast'!A22</f>
        <v>46539</v>
      </c>
      <c r="L38" s="121">
        <f>'Revenue Forecast'!E22</f>
        <v>0</v>
      </c>
      <c r="N38" s="116">
        <f>'Revenue Forecast'!A22</f>
        <v>46539</v>
      </c>
      <c r="O38" s="120">
        <f>'Runway Analysis'!D26</f>
        <v>0</v>
      </c>
    </row>
    <row r="39" spans="1:15" ht="15" customHeight="1" x14ac:dyDescent="0.2">
      <c r="A39" s="116">
        <f>'Revenue Forecast'!A23</f>
        <v>46569</v>
      </c>
      <c r="B39" s="117">
        <f>'Revenue Forecast'!F23</f>
        <v>0</v>
      </c>
      <c r="C39" s="118">
        <f>'Expense Forecast'!F23</f>
        <v>0</v>
      </c>
      <c r="D39" s="118">
        <f>'Cash Flow Forecast'!E23</f>
        <v>0</v>
      </c>
      <c r="E39" s="119">
        <f>'Revenue Forecast'!E23</f>
        <v>0</v>
      </c>
      <c r="F39" s="120">
        <f>'Runway Analysis'!D27</f>
        <v>0</v>
      </c>
      <c r="H39" s="116">
        <f>'Revenue Forecast'!A23</f>
        <v>46569</v>
      </c>
      <c r="I39" s="120">
        <f>'Cash Flow Forecast'!E23</f>
        <v>0</v>
      </c>
      <c r="K39" s="116">
        <f>'Revenue Forecast'!A23</f>
        <v>46569</v>
      </c>
      <c r="L39" s="121">
        <f>'Revenue Forecast'!E23</f>
        <v>0</v>
      </c>
      <c r="N39" s="116">
        <f>'Revenue Forecast'!A23</f>
        <v>46569</v>
      </c>
      <c r="O39" s="120">
        <f>'Runway Analysis'!D27</f>
        <v>0</v>
      </c>
    </row>
    <row r="40" spans="1:15" ht="15" customHeight="1" x14ac:dyDescent="0.2">
      <c r="A40" s="116">
        <f>'Revenue Forecast'!A24</f>
        <v>46600</v>
      </c>
      <c r="B40" s="117">
        <f>'Revenue Forecast'!F24</f>
        <v>0</v>
      </c>
      <c r="C40" s="118">
        <f>'Expense Forecast'!F24</f>
        <v>0</v>
      </c>
      <c r="D40" s="118">
        <f>'Cash Flow Forecast'!E24</f>
        <v>0</v>
      </c>
      <c r="E40" s="119">
        <f>'Revenue Forecast'!E24</f>
        <v>0</v>
      </c>
      <c r="F40" s="120">
        <f>'Runway Analysis'!D28</f>
        <v>0</v>
      </c>
      <c r="H40" s="116">
        <f>'Revenue Forecast'!A24</f>
        <v>46600</v>
      </c>
      <c r="I40" s="120">
        <f>'Cash Flow Forecast'!E24</f>
        <v>0</v>
      </c>
      <c r="K40" s="116">
        <f>'Revenue Forecast'!A24</f>
        <v>46600</v>
      </c>
      <c r="L40" s="121">
        <f>'Revenue Forecast'!E24</f>
        <v>0</v>
      </c>
      <c r="N40" s="116">
        <f>'Revenue Forecast'!A24</f>
        <v>46600</v>
      </c>
      <c r="O40" s="120">
        <f>'Runway Analysis'!D28</f>
        <v>0</v>
      </c>
    </row>
    <row r="41" spans="1:15" ht="15" customHeight="1" x14ac:dyDescent="0.2">
      <c r="A41" s="116">
        <f>'Revenue Forecast'!A25</f>
        <v>46631</v>
      </c>
      <c r="B41" s="117">
        <f>'Revenue Forecast'!F25</f>
        <v>0</v>
      </c>
      <c r="C41" s="118">
        <f>'Expense Forecast'!F25</f>
        <v>0</v>
      </c>
      <c r="D41" s="118">
        <f>'Cash Flow Forecast'!E25</f>
        <v>0</v>
      </c>
      <c r="E41" s="119">
        <f>'Revenue Forecast'!E25</f>
        <v>0</v>
      </c>
      <c r="F41" s="120">
        <f>'Runway Analysis'!D29</f>
        <v>0</v>
      </c>
      <c r="H41" s="116">
        <f>'Revenue Forecast'!A25</f>
        <v>46631</v>
      </c>
      <c r="I41" s="120">
        <f>'Cash Flow Forecast'!E25</f>
        <v>0</v>
      </c>
      <c r="K41" s="116">
        <f>'Revenue Forecast'!A25</f>
        <v>46631</v>
      </c>
      <c r="L41" s="121">
        <f>'Revenue Forecast'!E25</f>
        <v>0</v>
      </c>
      <c r="N41" s="116">
        <f>'Revenue Forecast'!A25</f>
        <v>46631</v>
      </c>
      <c r="O41" s="120">
        <f>'Runway Analysis'!D29</f>
        <v>0</v>
      </c>
    </row>
    <row r="42" spans="1:15" ht="15" customHeight="1" x14ac:dyDescent="0.2">
      <c r="A42" s="116">
        <f>'Revenue Forecast'!A26</f>
        <v>46661</v>
      </c>
      <c r="B42" s="117">
        <f>'Revenue Forecast'!F26</f>
        <v>0</v>
      </c>
      <c r="C42" s="118">
        <f>'Expense Forecast'!F26</f>
        <v>0</v>
      </c>
      <c r="D42" s="118">
        <f>'Cash Flow Forecast'!E26</f>
        <v>0</v>
      </c>
      <c r="E42" s="119">
        <f>'Revenue Forecast'!E26</f>
        <v>0</v>
      </c>
      <c r="F42" s="120">
        <f>'Runway Analysis'!D30</f>
        <v>0</v>
      </c>
      <c r="H42" s="116">
        <f>'Revenue Forecast'!A26</f>
        <v>46661</v>
      </c>
      <c r="I42" s="120">
        <f>'Cash Flow Forecast'!E26</f>
        <v>0</v>
      </c>
      <c r="K42" s="116">
        <f>'Revenue Forecast'!A26</f>
        <v>46661</v>
      </c>
      <c r="L42" s="121">
        <f>'Revenue Forecast'!E26</f>
        <v>0</v>
      </c>
      <c r="N42" s="116">
        <f>'Revenue Forecast'!A26</f>
        <v>46661</v>
      </c>
      <c r="O42" s="120">
        <f>'Runway Analysis'!D30</f>
        <v>0</v>
      </c>
    </row>
    <row r="43" spans="1:15" ht="15" customHeight="1" x14ac:dyDescent="0.2">
      <c r="A43" s="116">
        <f>'Revenue Forecast'!A27</f>
        <v>46692</v>
      </c>
      <c r="B43" s="117">
        <f>'Revenue Forecast'!F27</f>
        <v>0</v>
      </c>
      <c r="C43" s="118">
        <f>'Expense Forecast'!F27</f>
        <v>0</v>
      </c>
      <c r="D43" s="118">
        <f>'Cash Flow Forecast'!E27</f>
        <v>0</v>
      </c>
      <c r="E43" s="119">
        <f>'Revenue Forecast'!E27</f>
        <v>0</v>
      </c>
      <c r="F43" s="120">
        <f>'Runway Analysis'!D31</f>
        <v>0</v>
      </c>
      <c r="H43" s="116">
        <f>'Revenue Forecast'!A27</f>
        <v>46692</v>
      </c>
      <c r="I43" s="120">
        <f>'Cash Flow Forecast'!E27</f>
        <v>0</v>
      </c>
      <c r="K43" s="116">
        <f>'Revenue Forecast'!A27</f>
        <v>46692</v>
      </c>
      <c r="L43" s="121">
        <f>'Revenue Forecast'!E27</f>
        <v>0</v>
      </c>
      <c r="N43" s="116">
        <f>'Revenue Forecast'!A27</f>
        <v>46692</v>
      </c>
      <c r="O43" s="120">
        <f>'Runway Analysis'!D31</f>
        <v>0</v>
      </c>
    </row>
    <row r="44" spans="1:15" ht="15" customHeight="1" x14ac:dyDescent="0.2">
      <c r="A44" s="116">
        <f>'Revenue Forecast'!A28</f>
        <v>46722</v>
      </c>
      <c r="B44" s="117">
        <f>'Revenue Forecast'!F28</f>
        <v>0</v>
      </c>
      <c r="C44" s="118">
        <f>'Expense Forecast'!F28</f>
        <v>0</v>
      </c>
      <c r="D44" s="118">
        <f>'Cash Flow Forecast'!E28</f>
        <v>0</v>
      </c>
      <c r="E44" s="119">
        <f>'Revenue Forecast'!E28</f>
        <v>0</v>
      </c>
      <c r="F44" s="120">
        <f>'Runway Analysis'!D32</f>
        <v>0</v>
      </c>
      <c r="H44" s="116">
        <f>'Revenue Forecast'!A28</f>
        <v>46722</v>
      </c>
      <c r="I44" s="120">
        <f>'Cash Flow Forecast'!E28</f>
        <v>0</v>
      </c>
      <c r="K44" s="116">
        <f>'Revenue Forecast'!A28</f>
        <v>46722</v>
      </c>
      <c r="L44" s="121">
        <f>'Revenue Forecast'!E28</f>
        <v>0</v>
      </c>
      <c r="N44" s="116">
        <f>'Revenue Forecast'!A28</f>
        <v>46722</v>
      </c>
      <c r="O44" s="120">
        <f>'Runway Analysis'!D32</f>
        <v>0</v>
      </c>
    </row>
    <row r="45" spans="1:15" ht="15" customHeight="1" x14ac:dyDescent="0.2">
      <c r="A45" s="116">
        <f>'Revenue Forecast'!A29</f>
        <v>46753</v>
      </c>
      <c r="B45" s="117">
        <f>'Revenue Forecast'!F29</f>
        <v>0</v>
      </c>
      <c r="C45" s="118">
        <f>'Expense Forecast'!F29</f>
        <v>0</v>
      </c>
      <c r="D45" s="118">
        <f>'Cash Flow Forecast'!E29</f>
        <v>0</v>
      </c>
      <c r="E45" s="119">
        <f>'Revenue Forecast'!E29</f>
        <v>0</v>
      </c>
      <c r="F45" s="120">
        <f>'Runway Analysis'!D33</f>
        <v>0</v>
      </c>
      <c r="H45" s="116">
        <f>'Revenue Forecast'!A29</f>
        <v>46753</v>
      </c>
      <c r="I45" s="120">
        <f>'Cash Flow Forecast'!E29</f>
        <v>0</v>
      </c>
      <c r="K45" s="116">
        <f>'Revenue Forecast'!A29</f>
        <v>46753</v>
      </c>
      <c r="L45" s="121">
        <f>'Revenue Forecast'!E29</f>
        <v>0</v>
      </c>
      <c r="N45" s="116">
        <f>'Revenue Forecast'!A29</f>
        <v>46753</v>
      </c>
      <c r="O45" s="120">
        <f>'Runway Analysis'!D33</f>
        <v>0</v>
      </c>
    </row>
    <row r="46" spans="1:15" ht="15" customHeight="1" x14ac:dyDescent="0.2">
      <c r="A46" s="116">
        <f>'Revenue Forecast'!A30</f>
        <v>46784</v>
      </c>
      <c r="B46" s="117">
        <f>'Revenue Forecast'!F30</f>
        <v>0</v>
      </c>
      <c r="C46" s="118">
        <f>'Expense Forecast'!F30</f>
        <v>0</v>
      </c>
      <c r="D46" s="118">
        <f>'Cash Flow Forecast'!E30</f>
        <v>0</v>
      </c>
      <c r="E46" s="119">
        <f>'Revenue Forecast'!E30</f>
        <v>0</v>
      </c>
      <c r="F46" s="120">
        <f>'Runway Analysis'!D34</f>
        <v>0</v>
      </c>
      <c r="H46" s="116">
        <f>'Revenue Forecast'!A30</f>
        <v>46784</v>
      </c>
      <c r="I46" s="120">
        <f>'Cash Flow Forecast'!E30</f>
        <v>0</v>
      </c>
      <c r="K46" s="116">
        <f>'Revenue Forecast'!A30</f>
        <v>46784</v>
      </c>
      <c r="L46" s="121">
        <f>'Revenue Forecast'!E30</f>
        <v>0</v>
      </c>
      <c r="N46" s="116">
        <f>'Revenue Forecast'!A30</f>
        <v>46784</v>
      </c>
      <c r="O46" s="120">
        <f>'Runway Analysis'!D34</f>
        <v>0</v>
      </c>
    </row>
    <row r="47" spans="1:15" ht="15" customHeight="1" x14ac:dyDescent="0.2">
      <c r="A47" s="116">
        <f>'Revenue Forecast'!A31</f>
        <v>46813</v>
      </c>
      <c r="B47" s="117">
        <f>'Revenue Forecast'!F31</f>
        <v>0</v>
      </c>
      <c r="C47" s="118">
        <f>'Expense Forecast'!F31</f>
        <v>0</v>
      </c>
      <c r="D47" s="118">
        <f>'Cash Flow Forecast'!E31</f>
        <v>0</v>
      </c>
      <c r="E47" s="119">
        <f>'Revenue Forecast'!E31</f>
        <v>0</v>
      </c>
      <c r="F47" s="120">
        <f>'Runway Analysis'!D35</f>
        <v>0</v>
      </c>
      <c r="H47" s="116">
        <f>'Revenue Forecast'!A31</f>
        <v>46813</v>
      </c>
      <c r="I47" s="120">
        <f>'Cash Flow Forecast'!E31</f>
        <v>0</v>
      </c>
      <c r="K47" s="116">
        <f>'Revenue Forecast'!A31</f>
        <v>46813</v>
      </c>
      <c r="L47" s="121">
        <f>'Revenue Forecast'!E31</f>
        <v>0</v>
      </c>
      <c r="N47" s="116">
        <f>'Revenue Forecast'!A31</f>
        <v>46813</v>
      </c>
      <c r="O47" s="120">
        <f>'Runway Analysis'!D35</f>
        <v>0</v>
      </c>
    </row>
    <row r="48" spans="1:15" ht="15" customHeight="1" x14ac:dyDescent="0.2">
      <c r="A48" s="116">
        <f>'Revenue Forecast'!A32</f>
        <v>46844</v>
      </c>
      <c r="B48" s="117">
        <f>'Revenue Forecast'!F32</f>
        <v>0</v>
      </c>
      <c r="C48" s="118">
        <f>'Expense Forecast'!F32</f>
        <v>0</v>
      </c>
      <c r="D48" s="118">
        <f>'Cash Flow Forecast'!E32</f>
        <v>0</v>
      </c>
      <c r="E48" s="119">
        <f>'Revenue Forecast'!E32</f>
        <v>0</v>
      </c>
      <c r="F48" s="120">
        <f>'Runway Analysis'!D36</f>
        <v>0</v>
      </c>
      <c r="H48" s="116">
        <f>'Revenue Forecast'!A32</f>
        <v>46844</v>
      </c>
      <c r="I48" s="120">
        <f>'Cash Flow Forecast'!E32</f>
        <v>0</v>
      </c>
      <c r="K48" s="116">
        <f>'Revenue Forecast'!A32</f>
        <v>46844</v>
      </c>
      <c r="L48" s="121">
        <f>'Revenue Forecast'!E32</f>
        <v>0</v>
      </c>
      <c r="N48" s="116">
        <f>'Revenue Forecast'!A32</f>
        <v>46844</v>
      </c>
      <c r="O48" s="120">
        <f>'Runway Analysis'!D36</f>
        <v>0</v>
      </c>
    </row>
    <row r="49" spans="1:15" ht="15" customHeight="1" x14ac:dyDescent="0.2">
      <c r="A49" s="116">
        <f>'Revenue Forecast'!A33</f>
        <v>46874</v>
      </c>
      <c r="B49" s="117">
        <f>'Revenue Forecast'!F33</f>
        <v>0</v>
      </c>
      <c r="C49" s="118">
        <f>'Expense Forecast'!F33</f>
        <v>0</v>
      </c>
      <c r="D49" s="118">
        <f>'Cash Flow Forecast'!E33</f>
        <v>0</v>
      </c>
      <c r="E49" s="119">
        <f>'Revenue Forecast'!E33</f>
        <v>0</v>
      </c>
      <c r="F49" s="120">
        <f>'Runway Analysis'!D37</f>
        <v>0</v>
      </c>
      <c r="H49" s="116">
        <f>'Revenue Forecast'!A33</f>
        <v>46874</v>
      </c>
      <c r="I49" s="120">
        <f>'Cash Flow Forecast'!E33</f>
        <v>0</v>
      </c>
      <c r="K49" s="116">
        <f>'Revenue Forecast'!A33</f>
        <v>46874</v>
      </c>
      <c r="L49" s="121">
        <f>'Revenue Forecast'!E33</f>
        <v>0</v>
      </c>
      <c r="N49" s="116">
        <f>'Revenue Forecast'!A33</f>
        <v>46874</v>
      </c>
      <c r="O49" s="120">
        <f>'Runway Analysis'!D37</f>
        <v>0</v>
      </c>
    </row>
    <row r="50" spans="1:15" ht="15" customHeight="1" x14ac:dyDescent="0.2">
      <c r="A50" s="116">
        <f>'Revenue Forecast'!A34</f>
        <v>46905</v>
      </c>
      <c r="B50" s="117">
        <f>'Revenue Forecast'!F34</f>
        <v>0</v>
      </c>
      <c r="C50" s="118">
        <f>'Expense Forecast'!F34</f>
        <v>0</v>
      </c>
      <c r="D50" s="118">
        <f>'Cash Flow Forecast'!E34</f>
        <v>0</v>
      </c>
      <c r="E50" s="119">
        <f>'Revenue Forecast'!E34</f>
        <v>0</v>
      </c>
      <c r="F50" s="120">
        <f>'Runway Analysis'!D38</f>
        <v>0</v>
      </c>
      <c r="H50" s="116">
        <f>'Revenue Forecast'!A34</f>
        <v>46905</v>
      </c>
      <c r="I50" s="120">
        <f>'Cash Flow Forecast'!E34</f>
        <v>0</v>
      </c>
      <c r="K50" s="116">
        <f>'Revenue Forecast'!A34</f>
        <v>46905</v>
      </c>
      <c r="L50" s="121">
        <f>'Revenue Forecast'!E34</f>
        <v>0</v>
      </c>
      <c r="N50" s="116">
        <f>'Revenue Forecast'!A34</f>
        <v>46905</v>
      </c>
      <c r="O50" s="120">
        <f>'Runway Analysis'!D38</f>
        <v>0</v>
      </c>
    </row>
    <row r="51" spans="1:15" ht="15" customHeight="1" x14ac:dyDescent="0.2">
      <c r="A51" s="116">
        <f>'Revenue Forecast'!A35</f>
        <v>46935</v>
      </c>
      <c r="B51" s="117">
        <f>'Revenue Forecast'!F35</f>
        <v>0</v>
      </c>
      <c r="C51" s="118">
        <f>'Expense Forecast'!F35</f>
        <v>0</v>
      </c>
      <c r="D51" s="118">
        <f>'Cash Flow Forecast'!E35</f>
        <v>0</v>
      </c>
      <c r="E51" s="119">
        <f>'Revenue Forecast'!E35</f>
        <v>0</v>
      </c>
      <c r="F51" s="120">
        <f>'Runway Analysis'!D39</f>
        <v>0</v>
      </c>
      <c r="H51" s="116">
        <f>'Revenue Forecast'!A35</f>
        <v>46935</v>
      </c>
      <c r="I51" s="120">
        <f>'Cash Flow Forecast'!E35</f>
        <v>0</v>
      </c>
      <c r="K51" s="116">
        <f>'Revenue Forecast'!A35</f>
        <v>46935</v>
      </c>
      <c r="L51" s="121">
        <f>'Revenue Forecast'!E35</f>
        <v>0</v>
      </c>
      <c r="N51" s="116">
        <f>'Revenue Forecast'!A35</f>
        <v>46935</v>
      </c>
      <c r="O51" s="120">
        <f>'Runway Analysis'!D39</f>
        <v>0</v>
      </c>
    </row>
    <row r="52" spans="1:15" ht="15" customHeight="1" x14ac:dyDescent="0.2">
      <c r="A52" s="116">
        <f>'Revenue Forecast'!A36</f>
        <v>46966</v>
      </c>
      <c r="B52" s="117">
        <f>'Revenue Forecast'!F36</f>
        <v>0</v>
      </c>
      <c r="C52" s="118">
        <f>'Expense Forecast'!F36</f>
        <v>0</v>
      </c>
      <c r="D52" s="118">
        <f>'Cash Flow Forecast'!E36</f>
        <v>0</v>
      </c>
      <c r="E52" s="119">
        <f>'Revenue Forecast'!E36</f>
        <v>0</v>
      </c>
      <c r="F52" s="120">
        <f>'Runway Analysis'!D40</f>
        <v>0</v>
      </c>
      <c r="H52" s="116">
        <f>'Revenue Forecast'!A36</f>
        <v>46966</v>
      </c>
      <c r="I52" s="120">
        <f>'Cash Flow Forecast'!E36</f>
        <v>0</v>
      </c>
      <c r="K52" s="116">
        <f>'Revenue Forecast'!A36</f>
        <v>46966</v>
      </c>
      <c r="L52" s="121">
        <f>'Revenue Forecast'!E36</f>
        <v>0</v>
      </c>
      <c r="N52" s="116">
        <f>'Revenue Forecast'!A36</f>
        <v>46966</v>
      </c>
      <c r="O52" s="120">
        <f>'Runway Analysis'!D40</f>
        <v>0</v>
      </c>
    </row>
    <row r="53" spans="1:15" ht="15" customHeight="1" x14ac:dyDescent="0.2">
      <c r="A53" s="116">
        <f>'Revenue Forecast'!A37</f>
        <v>46997</v>
      </c>
      <c r="B53" s="117">
        <f>'Revenue Forecast'!F37</f>
        <v>0</v>
      </c>
      <c r="C53" s="118">
        <f>'Expense Forecast'!F37</f>
        <v>0</v>
      </c>
      <c r="D53" s="118">
        <f>'Cash Flow Forecast'!E37</f>
        <v>0</v>
      </c>
      <c r="E53" s="119">
        <f>'Revenue Forecast'!E37</f>
        <v>0</v>
      </c>
      <c r="F53" s="120">
        <f>'Runway Analysis'!D41</f>
        <v>0</v>
      </c>
      <c r="H53" s="116">
        <f>'Revenue Forecast'!A37</f>
        <v>46997</v>
      </c>
      <c r="I53" s="120">
        <f>'Cash Flow Forecast'!E37</f>
        <v>0</v>
      </c>
      <c r="K53" s="116">
        <f>'Revenue Forecast'!A37</f>
        <v>46997</v>
      </c>
      <c r="L53" s="121">
        <f>'Revenue Forecast'!E37</f>
        <v>0</v>
      </c>
      <c r="N53" s="116">
        <f>'Revenue Forecast'!A37</f>
        <v>46997</v>
      </c>
      <c r="O53" s="120">
        <f>'Runway Analysis'!D41</f>
        <v>0</v>
      </c>
    </row>
    <row r="54" spans="1:15" ht="15" customHeight="1" x14ac:dyDescent="0.2">
      <c r="A54" s="116">
        <f>'Revenue Forecast'!A38</f>
        <v>47027</v>
      </c>
      <c r="B54" s="117">
        <f>'Revenue Forecast'!F38</f>
        <v>0</v>
      </c>
      <c r="C54" s="118">
        <f>'Expense Forecast'!F38</f>
        <v>0</v>
      </c>
      <c r="D54" s="118">
        <f>'Cash Flow Forecast'!E38</f>
        <v>0</v>
      </c>
      <c r="E54" s="119">
        <f>'Revenue Forecast'!E38</f>
        <v>0</v>
      </c>
      <c r="F54" s="120">
        <f>'Runway Analysis'!D42</f>
        <v>0</v>
      </c>
      <c r="H54" s="116">
        <f>'Revenue Forecast'!A38</f>
        <v>47027</v>
      </c>
      <c r="I54" s="120">
        <f>'Cash Flow Forecast'!E38</f>
        <v>0</v>
      </c>
      <c r="K54" s="116">
        <f>'Revenue Forecast'!A38</f>
        <v>47027</v>
      </c>
      <c r="L54" s="121">
        <f>'Revenue Forecast'!E38</f>
        <v>0</v>
      </c>
      <c r="N54" s="116">
        <f>'Revenue Forecast'!A38</f>
        <v>47027</v>
      </c>
      <c r="O54" s="120">
        <f>'Runway Analysis'!D42</f>
        <v>0</v>
      </c>
    </row>
    <row r="55" spans="1:15" ht="15" customHeight="1" x14ac:dyDescent="0.2">
      <c r="A55" s="116">
        <f>'Revenue Forecast'!A39</f>
        <v>47058</v>
      </c>
      <c r="B55" s="117">
        <f>'Revenue Forecast'!F39</f>
        <v>0</v>
      </c>
      <c r="C55" s="118">
        <f>'Expense Forecast'!F39</f>
        <v>0</v>
      </c>
      <c r="D55" s="118">
        <f>'Cash Flow Forecast'!E39</f>
        <v>0</v>
      </c>
      <c r="E55" s="119">
        <f>'Revenue Forecast'!E39</f>
        <v>0</v>
      </c>
      <c r="F55" s="120">
        <f>'Runway Analysis'!D43</f>
        <v>0</v>
      </c>
      <c r="H55" s="116">
        <f>'Revenue Forecast'!A39</f>
        <v>47058</v>
      </c>
      <c r="I55" s="120">
        <f>'Cash Flow Forecast'!E39</f>
        <v>0</v>
      </c>
      <c r="K55" s="116">
        <f>'Revenue Forecast'!A39</f>
        <v>47058</v>
      </c>
      <c r="L55" s="121">
        <f>'Revenue Forecast'!E39</f>
        <v>0</v>
      </c>
      <c r="N55" s="116">
        <f>'Revenue Forecast'!A39</f>
        <v>47058</v>
      </c>
      <c r="O55" s="120">
        <f>'Runway Analysis'!D43</f>
        <v>0</v>
      </c>
    </row>
    <row r="56" spans="1:15" ht="15" customHeight="1" x14ac:dyDescent="0.2">
      <c r="A56" s="116">
        <f>'Revenue Forecast'!A40</f>
        <v>47088</v>
      </c>
      <c r="B56" s="117">
        <f>'Revenue Forecast'!F40</f>
        <v>0</v>
      </c>
      <c r="C56" s="118">
        <f>'Expense Forecast'!F40</f>
        <v>0</v>
      </c>
      <c r="D56" s="118">
        <f>'Cash Flow Forecast'!E40</f>
        <v>0</v>
      </c>
      <c r="E56" s="119">
        <f>'Revenue Forecast'!E40</f>
        <v>0</v>
      </c>
      <c r="F56" s="120">
        <f>'Runway Analysis'!D44</f>
        <v>0</v>
      </c>
      <c r="H56" s="116">
        <f>'Revenue Forecast'!A40</f>
        <v>47088</v>
      </c>
      <c r="I56" s="120">
        <f>'Cash Flow Forecast'!E40</f>
        <v>0</v>
      </c>
      <c r="K56" s="116">
        <f>'Revenue Forecast'!A40</f>
        <v>47088</v>
      </c>
      <c r="L56" s="121">
        <f>'Revenue Forecast'!E40</f>
        <v>0</v>
      </c>
      <c r="N56" s="116">
        <f>'Revenue Forecast'!A40</f>
        <v>47088</v>
      </c>
      <c r="O56" s="120">
        <f>'Runway Analysis'!D44</f>
        <v>0</v>
      </c>
    </row>
    <row r="57" spans="1:15" ht="15" customHeight="1" x14ac:dyDescent="0.2">
      <c r="A57" s="116">
        <f>'Revenue Forecast'!A41</f>
        <v>47119</v>
      </c>
      <c r="B57" s="117">
        <f>'Revenue Forecast'!F41</f>
        <v>0</v>
      </c>
      <c r="C57" s="118">
        <f>'Expense Forecast'!F41</f>
        <v>0</v>
      </c>
      <c r="D57" s="118">
        <f>'Cash Flow Forecast'!E41</f>
        <v>0</v>
      </c>
      <c r="E57" s="119">
        <f>'Revenue Forecast'!E41</f>
        <v>0</v>
      </c>
      <c r="F57" s="120">
        <f>'Runway Analysis'!D45</f>
        <v>0</v>
      </c>
      <c r="H57" s="116">
        <f>'Revenue Forecast'!A41</f>
        <v>47119</v>
      </c>
      <c r="I57" s="120">
        <f>'Cash Flow Forecast'!E41</f>
        <v>0</v>
      </c>
      <c r="K57" s="116">
        <f>'Revenue Forecast'!A41</f>
        <v>47119</v>
      </c>
      <c r="L57" s="121">
        <f>'Revenue Forecast'!E41</f>
        <v>0</v>
      </c>
      <c r="N57" s="116">
        <f>'Revenue Forecast'!A41</f>
        <v>47119</v>
      </c>
      <c r="O57" s="120">
        <f>'Runway Analysis'!D45</f>
        <v>0</v>
      </c>
    </row>
    <row r="58" spans="1:15" ht="15" customHeight="1" x14ac:dyDescent="0.2">
      <c r="A58" s="116">
        <f>'Revenue Forecast'!A42</f>
        <v>47150</v>
      </c>
      <c r="B58" s="117">
        <f>'Revenue Forecast'!F42</f>
        <v>0</v>
      </c>
      <c r="C58" s="118">
        <f>'Expense Forecast'!F42</f>
        <v>0</v>
      </c>
      <c r="D58" s="118">
        <f>'Cash Flow Forecast'!E42</f>
        <v>0</v>
      </c>
      <c r="E58" s="119">
        <f>'Revenue Forecast'!E42</f>
        <v>0</v>
      </c>
      <c r="F58" s="120">
        <f>'Runway Analysis'!D46</f>
        <v>0</v>
      </c>
      <c r="H58" s="116">
        <f>'Revenue Forecast'!A42</f>
        <v>47150</v>
      </c>
      <c r="I58" s="120">
        <f>'Cash Flow Forecast'!E42</f>
        <v>0</v>
      </c>
      <c r="K58" s="116">
        <f>'Revenue Forecast'!A42</f>
        <v>47150</v>
      </c>
      <c r="L58" s="121">
        <f>'Revenue Forecast'!E42</f>
        <v>0</v>
      </c>
      <c r="N58" s="116">
        <f>'Revenue Forecast'!A42</f>
        <v>47150</v>
      </c>
      <c r="O58" s="120">
        <f>'Runway Analysis'!D46</f>
        <v>0</v>
      </c>
    </row>
    <row r="59" spans="1:15" ht="15" customHeight="1" x14ac:dyDescent="0.2">
      <c r="A59" s="116">
        <f>'Revenue Forecast'!A43</f>
        <v>47178</v>
      </c>
      <c r="B59" s="117">
        <f>'Revenue Forecast'!F43</f>
        <v>0</v>
      </c>
      <c r="C59" s="118">
        <f>'Expense Forecast'!F43</f>
        <v>0</v>
      </c>
      <c r="D59" s="118">
        <f>'Cash Flow Forecast'!E43</f>
        <v>0</v>
      </c>
      <c r="E59" s="119">
        <f>'Revenue Forecast'!E43</f>
        <v>0</v>
      </c>
      <c r="F59" s="120">
        <f>'Runway Analysis'!D47</f>
        <v>0</v>
      </c>
      <c r="H59" s="116">
        <f>'Revenue Forecast'!A43</f>
        <v>47178</v>
      </c>
      <c r="I59" s="120">
        <f>'Cash Flow Forecast'!E43</f>
        <v>0</v>
      </c>
      <c r="K59" s="116">
        <f>'Revenue Forecast'!A43</f>
        <v>47178</v>
      </c>
      <c r="L59" s="121">
        <f>'Revenue Forecast'!E43</f>
        <v>0</v>
      </c>
      <c r="N59" s="116">
        <f>'Revenue Forecast'!A43</f>
        <v>47178</v>
      </c>
      <c r="O59" s="120">
        <f>'Runway Analysis'!D47</f>
        <v>0</v>
      </c>
    </row>
    <row r="60" spans="1:15" ht="15" customHeight="1" x14ac:dyDescent="0.2">
      <c r="A60" s="116">
        <f>'Revenue Forecast'!A44</f>
        <v>47209</v>
      </c>
      <c r="B60" s="117">
        <f>'Revenue Forecast'!F44</f>
        <v>0</v>
      </c>
      <c r="C60" s="118">
        <f>'Expense Forecast'!F44</f>
        <v>0</v>
      </c>
      <c r="D60" s="118">
        <f>'Cash Flow Forecast'!E44</f>
        <v>0</v>
      </c>
      <c r="E60" s="119">
        <f>'Revenue Forecast'!E44</f>
        <v>0</v>
      </c>
      <c r="F60" s="120">
        <f>'Runway Analysis'!D48</f>
        <v>0</v>
      </c>
      <c r="H60" s="116">
        <f>'Revenue Forecast'!A44</f>
        <v>47209</v>
      </c>
      <c r="I60" s="120">
        <f>'Cash Flow Forecast'!E44</f>
        <v>0</v>
      </c>
      <c r="K60" s="116">
        <f>'Revenue Forecast'!A44</f>
        <v>47209</v>
      </c>
      <c r="L60" s="121">
        <f>'Revenue Forecast'!E44</f>
        <v>0</v>
      </c>
      <c r="N60" s="116">
        <f>'Revenue Forecast'!A44</f>
        <v>47209</v>
      </c>
      <c r="O60" s="120">
        <f>'Runway Analysis'!D48</f>
        <v>0</v>
      </c>
    </row>
    <row r="61" spans="1:15" ht="15" customHeight="1" x14ac:dyDescent="0.2">
      <c r="A61" s="116">
        <f>'Revenue Forecast'!A45</f>
        <v>47239</v>
      </c>
      <c r="B61" s="117">
        <f>'Revenue Forecast'!F45</f>
        <v>0</v>
      </c>
      <c r="C61" s="118">
        <f>'Expense Forecast'!F45</f>
        <v>0</v>
      </c>
      <c r="D61" s="118">
        <f>'Cash Flow Forecast'!E45</f>
        <v>0</v>
      </c>
      <c r="E61" s="119">
        <f>'Revenue Forecast'!E45</f>
        <v>0</v>
      </c>
      <c r="F61" s="120">
        <f>'Runway Analysis'!D49</f>
        <v>0</v>
      </c>
      <c r="H61" s="116">
        <f>'Revenue Forecast'!A45</f>
        <v>47239</v>
      </c>
      <c r="I61" s="120">
        <f>'Cash Flow Forecast'!E45</f>
        <v>0</v>
      </c>
      <c r="K61" s="116">
        <f>'Revenue Forecast'!A45</f>
        <v>47239</v>
      </c>
      <c r="L61" s="121">
        <f>'Revenue Forecast'!E45</f>
        <v>0</v>
      </c>
      <c r="N61" s="116">
        <f>'Revenue Forecast'!A45</f>
        <v>47239</v>
      </c>
      <c r="O61" s="120">
        <f>'Runway Analysis'!D49</f>
        <v>0</v>
      </c>
    </row>
    <row r="62" spans="1:15" ht="15" customHeight="1" x14ac:dyDescent="0.2">
      <c r="A62" s="116">
        <f>'Revenue Forecast'!A46</f>
        <v>47270</v>
      </c>
      <c r="B62" s="117">
        <f>'Revenue Forecast'!F46</f>
        <v>0</v>
      </c>
      <c r="C62" s="118">
        <f>'Expense Forecast'!F46</f>
        <v>0</v>
      </c>
      <c r="D62" s="118">
        <f>'Cash Flow Forecast'!E46</f>
        <v>0</v>
      </c>
      <c r="E62" s="119">
        <f>'Revenue Forecast'!E46</f>
        <v>0</v>
      </c>
      <c r="F62" s="120">
        <f>'Runway Analysis'!D50</f>
        <v>0</v>
      </c>
      <c r="H62" s="116">
        <f>'Revenue Forecast'!A46</f>
        <v>47270</v>
      </c>
      <c r="I62" s="120">
        <f>'Cash Flow Forecast'!E46</f>
        <v>0</v>
      </c>
      <c r="K62" s="116">
        <f>'Revenue Forecast'!A46</f>
        <v>47270</v>
      </c>
      <c r="L62" s="121">
        <f>'Revenue Forecast'!E46</f>
        <v>0</v>
      </c>
      <c r="N62" s="116">
        <f>'Revenue Forecast'!A46</f>
        <v>47270</v>
      </c>
      <c r="O62" s="120">
        <f>'Runway Analysis'!D50</f>
        <v>0</v>
      </c>
    </row>
    <row r="63" spans="1:15" ht="15" customHeight="1" x14ac:dyDescent="0.2">
      <c r="A63" s="116">
        <f>'Revenue Forecast'!A47</f>
        <v>47300</v>
      </c>
      <c r="B63" s="117">
        <f>'Revenue Forecast'!F47</f>
        <v>0</v>
      </c>
      <c r="C63" s="118">
        <f>'Expense Forecast'!F47</f>
        <v>0</v>
      </c>
      <c r="D63" s="118">
        <f>'Cash Flow Forecast'!E47</f>
        <v>0</v>
      </c>
      <c r="E63" s="119">
        <f>'Revenue Forecast'!E47</f>
        <v>0</v>
      </c>
      <c r="F63" s="120">
        <f>'Runway Analysis'!D51</f>
        <v>0</v>
      </c>
      <c r="H63" s="116">
        <f>'Revenue Forecast'!A47</f>
        <v>47300</v>
      </c>
      <c r="I63" s="120">
        <f>'Cash Flow Forecast'!E47</f>
        <v>0</v>
      </c>
      <c r="K63" s="116">
        <f>'Revenue Forecast'!A47</f>
        <v>47300</v>
      </c>
      <c r="L63" s="121">
        <f>'Revenue Forecast'!E47</f>
        <v>0</v>
      </c>
      <c r="N63" s="116">
        <f>'Revenue Forecast'!A47</f>
        <v>47300</v>
      </c>
      <c r="O63" s="120">
        <f>'Runway Analysis'!D51</f>
        <v>0</v>
      </c>
    </row>
    <row r="64" spans="1:15" ht="15" customHeight="1" x14ac:dyDescent="0.2">
      <c r="A64" s="116">
        <f>'Revenue Forecast'!A48</f>
        <v>47331</v>
      </c>
      <c r="B64" s="117">
        <f>'Revenue Forecast'!F48</f>
        <v>0</v>
      </c>
      <c r="C64" s="118">
        <f>'Expense Forecast'!F48</f>
        <v>0</v>
      </c>
      <c r="D64" s="118">
        <f>'Cash Flow Forecast'!E48</f>
        <v>0</v>
      </c>
      <c r="E64" s="119">
        <f>'Revenue Forecast'!E48</f>
        <v>0</v>
      </c>
      <c r="F64" s="120">
        <f>'Runway Analysis'!D52</f>
        <v>0</v>
      </c>
      <c r="H64" s="116">
        <f>'Revenue Forecast'!A48</f>
        <v>47331</v>
      </c>
      <c r="I64" s="120">
        <f>'Cash Flow Forecast'!E48</f>
        <v>0</v>
      </c>
      <c r="K64" s="116">
        <f>'Revenue Forecast'!A48</f>
        <v>47331</v>
      </c>
      <c r="L64" s="121">
        <f>'Revenue Forecast'!E48</f>
        <v>0</v>
      </c>
      <c r="N64" s="116">
        <f>'Revenue Forecast'!A48</f>
        <v>47331</v>
      </c>
      <c r="O64" s="120">
        <f>'Runway Analysis'!D52</f>
        <v>0</v>
      </c>
    </row>
    <row r="65" spans="1:15" ht="15" customHeight="1" x14ac:dyDescent="0.2">
      <c r="A65" s="116">
        <f>'Revenue Forecast'!A49</f>
        <v>47362</v>
      </c>
      <c r="B65" s="117">
        <f>'Revenue Forecast'!F49</f>
        <v>0</v>
      </c>
      <c r="C65" s="118">
        <f>'Expense Forecast'!F49</f>
        <v>0</v>
      </c>
      <c r="D65" s="118">
        <f>'Cash Flow Forecast'!E49</f>
        <v>0</v>
      </c>
      <c r="E65" s="119">
        <f>'Revenue Forecast'!E49</f>
        <v>0</v>
      </c>
      <c r="F65" s="120">
        <f>'Runway Analysis'!D53</f>
        <v>0</v>
      </c>
      <c r="H65" s="116">
        <f>'Revenue Forecast'!A49</f>
        <v>47362</v>
      </c>
      <c r="I65" s="120">
        <f>'Cash Flow Forecast'!E49</f>
        <v>0</v>
      </c>
      <c r="K65" s="116">
        <f>'Revenue Forecast'!A49</f>
        <v>47362</v>
      </c>
      <c r="L65" s="121">
        <f>'Revenue Forecast'!E49</f>
        <v>0</v>
      </c>
      <c r="N65" s="116">
        <f>'Revenue Forecast'!A49</f>
        <v>47362</v>
      </c>
      <c r="O65" s="120">
        <f>'Runway Analysis'!D53</f>
        <v>0</v>
      </c>
    </row>
    <row r="66" spans="1:15" ht="15" customHeight="1" x14ac:dyDescent="0.2">
      <c r="A66" s="116">
        <f>'Revenue Forecast'!A50</f>
        <v>47392</v>
      </c>
      <c r="B66" s="117">
        <f>'Revenue Forecast'!F50</f>
        <v>0</v>
      </c>
      <c r="C66" s="118">
        <f>'Expense Forecast'!F50</f>
        <v>0</v>
      </c>
      <c r="D66" s="118">
        <f>'Cash Flow Forecast'!E50</f>
        <v>0</v>
      </c>
      <c r="E66" s="119">
        <f>'Revenue Forecast'!E50</f>
        <v>0</v>
      </c>
      <c r="F66" s="120">
        <f>'Runway Analysis'!D54</f>
        <v>0</v>
      </c>
      <c r="H66" s="116">
        <f>'Revenue Forecast'!A50</f>
        <v>47392</v>
      </c>
      <c r="I66" s="120">
        <f>'Cash Flow Forecast'!E50</f>
        <v>0</v>
      </c>
      <c r="K66" s="116">
        <f>'Revenue Forecast'!A50</f>
        <v>47392</v>
      </c>
      <c r="L66" s="121">
        <f>'Revenue Forecast'!E50</f>
        <v>0</v>
      </c>
      <c r="N66" s="116">
        <f>'Revenue Forecast'!A50</f>
        <v>47392</v>
      </c>
      <c r="O66" s="120">
        <f>'Runway Analysis'!D54</f>
        <v>0</v>
      </c>
    </row>
    <row r="67" spans="1:15" ht="15" customHeight="1" x14ac:dyDescent="0.2">
      <c r="A67" s="116">
        <f>'Revenue Forecast'!A51</f>
        <v>47423</v>
      </c>
      <c r="B67" s="117">
        <f>'Revenue Forecast'!F51</f>
        <v>0</v>
      </c>
      <c r="C67" s="118">
        <f>'Expense Forecast'!F51</f>
        <v>0</v>
      </c>
      <c r="D67" s="118">
        <f>'Cash Flow Forecast'!E51</f>
        <v>0</v>
      </c>
      <c r="E67" s="119">
        <f>'Revenue Forecast'!E51</f>
        <v>0</v>
      </c>
      <c r="F67" s="120">
        <f>'Runway Analysis'!D55</f>
        <v>0</v>
      </c>
      <c r="H67" s="116">
        <f>'Revenue Forecast'!A51</f>
        <v>47423</v>
      </c>
      <c r="I67" s="120">
        <f>'Cash Flow Forecast'!E51</f>
        <v>0</v>
      </c>
      <c r="K67" s="116">
        <f>'Revenue Forecast'!A51</f>
        <v>47423</v>
      </c>
      <c r="L67" s="121">
        <f>'Revenue Forecast'!E51</f>
        <v>0</v>
      </c>
      <c r="N67" s="116">
        <f>'Revenue Forecast'!A51</f>
        <v>47423</v>
      </c>
      <c r="O67" s="120">
        <f>'Runway Analysis'!D55</f>
        <v>0</v>
      </c>
    </row>
    <row r="68" spans="1:15" ht="15" customHeight="1" x14ac:dyDescent="0.2">
      <c r="A68" s="116">
        <f>'Revenue Forecast'!A52</f>
        <v>47453</v>
      </c>
      <c r="B68" s="117">
        <f>'Revenue Forecast'!F52</f>
        <v>0</v>
      </c>
      <c r="C68" s="118">
        <f>'Expense Forecast'!F52</f>
        <v>0</v>
      </c>
      <c r="D68" s="118">
        <f>'Cash Flow Forecast'!E52</f>
        <v>0</v>
      </c>
      <c r="E68" s="119">
        <f>'Revenue Forecast'!E52</f>
        <v>0</v>
      </c>
      <c r="F68" s="120">
        <f>'Runway Analysis'!D56</f>
        <v>0</v>
      </c>
      <c r="H68" s="116">
        <f>'Revenue Forecast'!A52</f>
        <v>47453</v>
      </c>
      <c r="I68" s="120">
        <f>'Cash Flow Forecast'!E52</f>
        <v>0</v>
      </c>
      <c r="K68" s="116">
        <f>'Revenue Forecast'!A52</f>
        <v>47453</v>
      </c>
      <c r="L68" s="121">
        <f>'Revenue Forecast'!E52</f>
        <v>0</v>
      </c>
      <c r="N68" s="116">
        <f>'Revenue Forecast'!A52</f>
        <v>47453</v>
      </c>
      <c r="O68" s="120">
        <f>'Runway Analysis'!D56</f>
        <v>0</v>
      </c>
    </row>
    <row r="69" spans="1:15" ht="15" customHeight="1" x14ac:dyDescent="0.2">
      <c r="A69" s="116">
        <f>'Revenue Forecast'!A53</f>
        <v>47484</v>
      </c>
      <c r="B69" s="117">
        <f>'Revenue Forecast'!F53</f>
        <v>0</v>
      </c>
      <c r="C69" s="118">
        <f>'Expense Forecast'!F53</f>
        <v>0</v>
      </c>
      <c r="D69" s="118">
        <f>'Cash Flow Forecast'!E53</f>
        <v>0</v>
      </c>
      <c r="E69" s="119">
        <f>'Revenue Forecast'!E53</f>
        <v>0</v>
      </c>
      <c r="F69" s="120">
        <f>'Runway Analysis'!D57</f>
        <v>0</v>
      </c>
      <c r="H69" s="116">
        <f>'Revenue Forecast'!A53</f>
        <v>47484</v>
      </c>
      <c r="I69" s="120">
        <f>'Cash Flow Forecast'!E53</f>
        <v>0</v>
      </c>
      <c r="K69" s="116">
        <f>'Revenue Forecast'!A53</f>
        <v>47484</v>
      </c>
      <c r="L69" s="121">
        <f>'Revenue Forecast'!E53</f>
        <v>0</v>
      </c>
      <c r="N69" s="116">
        <f>'Revenue Forecast'!A53</f>
        <v>47484</v>
      </c>
      <c r="O69" s="120">
        <f>'Runway Analysis'!D57</f>
        <v>0</v>
      </c>
    </row>
    <row r="70" spans="1:15" ht="15" customHeight="1" x14ac:dyDescent="0.2">
      <c r="A70" s="116">
        <f>'Revenue Forecast'!A54</f>
        <v>47515</v>
      </c>
      <c r="B70" s="117">
        <f>'Revenue Forecast'!F54</f>
        <v>0</v>
      </c>
      <c r="C70" s="118">
        <f>'Expense Forecast'!F54</f>
        <v>0</v>
      </c>
      <c r="D70" s="118">
        <f>'Cash Flow Forecast'!E54</f>
        <v>0</v>
      </c>
      <c r="E70" s="119">
        <f>'Revenue Forecast'!E54</f>
        <v>0</v>
      </c>
      <c r="F70" s="120">
        <f>'Runway Analysis'!D58</f>
        <v>0</v>
      </c>
      <c r="H70" s="116">
        <f>'Revenue Forecast'!A54</f>
        <v>47515</v>
      </c>
      <c r="I70" s="120">
        <f>'Cash Flow Forecast'!E54</f>
        <v>0</v>
      </c>
      <c r="K70" s="116">
        <f>'Revenue Forecast'!A54</f>
        <v>47515</v>
      </c>
      <c r="L70" s="121">
        <f>'Revenue Forecast'!E54</f>
        <v>0</v>
      </c>
      <c r="N70" s="116">
        <f>'Revenue Forecast'!A54</f>
        <v>47515</v>
      </c>
      <c r="O70" s="120">
        <f>'Runway Analysis'!D58</f>
        <v>0</v>
      </c>
    </row>
    <row r="71" spans="1:15" ht="15" customHeight="1" x14ac:dyDescent="0.2">
      <c r="A71" s="116">
        <f>'Revenue Forecast'!A55</f>
        <v>47543</v>
      </c>
      <c r="B71" s="117">
        <f>'Revenue Forecast'!F55</f>
        <v>0</v>
      </c>
      <c r="C71" s="118">
        <f>'Expense Forecast'!F55</f>
        <v>0</v>
      </c>
      <c r="D71" s="118">
        <f>'Cash Flow Forecast'!E55</f>
        <v>0</v>
      </c>
      <c r="E71" s="119">
        <f>'Revenue Forecast'!E55</f>
        <v>0</v>
      </c>
      <c r="F71" s="120">
        <f>'Runway Analysis'!D59</f>
        <v>0</v>
      </c>
      <c r="H71" s="116">
        <f>'Revenue Forecast'!A55</f>
        <v>47543</v>
      </c>
      <c r="I71" s="120">
        <f>'Cash Flow Forecast'!E55</f>
        <v>0</v>
      </c>
      <c r="K71" s="116">
        <f>'Revenue Forecast'!A55</f>
        <v>47543</v>
      </c>
      <c r="L71" s="121">
        <f>'Revenue Forecast'!E55</f>
        <v>0</v>
      </c>
      <c r="N71" s="116">
        <f>'Revenue Forecast'!A55</f>
        <v>47543</v>
      </c>
      <c r="O71" s="120">
        <f>'Runway Analysis'!D59</f>
        <v>0</v>
      </c>
    </row>
    <row r="72" spans="1:15" ht="15" customHeight="1" x14ac:dyDescent="0.2">
      <c r="A72" s="116">
        <f>'Revenue Forecast'!A56</f>
        <v>47574</v>
      </c>
      <c r="B72" s="117">
        <f>'Revenue Forecast'!F56</f>
        <v>0</v>
      </c>
      <c r="C72" s="118">
        <f>'Expense Forecast'!F56</f>
        <v>0</v>
      </c>
      <c r="D72" s="118">
        <f>'Cash Flow Forecast'!E56</f>
        <v>0</v>
      </c>
      <c r="E72" s="119">
        <f>'Revenue Forecast'!E56</f>
        <v>0</v>
      </c>
      <c r="F72" s="120">
        <f>'Runway Analysis'!D60</f>
        <v>0</v>
      </c>
      <c r="H72" s="116">
        <f>'Revenue Forecast'!A56</f>
        <v>47574</v>
      </c>
      <c r="I72" s="120">
        <f>'Cash Flow Forecast'!E56</f>
        <v>0</v>
      </c>
      <c r="K72" s="116">
        <f>'Revenue Forecast'!A56</f>
        <v>47574</v>
      </c>
      <c r="L72" s="121">
        <f>'Revenue Forecast'!E56</f>
        <v>0</v>
      </c>
      <c r="N72" s="116">
        <f>'Revenue Forecast'!A56</f>
        <v>47574</v>
      </c>
      <c r="O72" s="120">
        <f>'Runway Analysis'!D60</f>
        <v>0</v>
      </c>
    </row>
    <row r="73" spans="1:15" ht="15" customHeight="1" x14ac:dyDescent="0.2">
      <c r="A73" s="116">
        <f>'Revenue Forecast'!A57</f>
        <v>47604</v>
      </c>
      <c r="B73" s="117">
        <f>'Revenue Forecast'!F57</f>
        <v>0</v>
      </c>
      <c r="C73" s="118">
        <f>'Expense Forecast'!F57</f>
        <v>0</v>
      </c>
      <c r="D73" s="118">
        <f>'Cash Flow Forecast'!E57</f>
        <v>0</v>
      </c>
      <c r="E73" s="119">
        <f>'Revenue Forecast'!E57</f>
        <v>0</v>
      </c>
      <c r="F73" s="120">
        <f>'Runway Analysis'!D61</f>
        <v>0</v>
      </c>
      <c r="H73" s="116">
        <f>'Revenue Forecast'!A57</f>
        <v>47604</v>
      </c>
      <c r="I73" s="120">
        <f>'Cash Flow Forecast'!E57</f>
        <v>0</v>
      </c>
      <c r="K73" s="116">
        <f>'Revenue Forecast'!A57</f>
        <v>47604</v>
      </c>
      <c r="L73" s="121">
        <f>'Revenue Forecast'!E57</f>
        <v>0</v>
      </c>
      <c r="N73" s="116">
        <f>'Revenue Forecast'!A57</f>
        <v>47604</v>
      </c>
      <c r="O73" s="120">
        <f>'Runway Analysis'!D61</f>
        <v>0</v>
      </c>
    </row>
    <row r="74" spans="1:15" ht="15" customHeight="1" x14ac:dyDescent="0.2">
      <c r="A74" s="116">
        <f>'Revenue Forecast'!A58</f>
        <v>47635</v>
      </c>
      <c r="B74" s="117">
        <f>'Revenue Forecast'!F58</f>
        <v>0</v>
      </c>
      <c r="C74" s="118">
        <f>'Expense Forecast'!F58</f>
        <v>0</v>
      </c>
      <c r="D74" s="118">
        <f>'Cash Flow Forecast'!E58</f>
        <v>0</v>
      </c>
      <c r="E74" s="119">
        <f>'Revenue Forecast'!E58</f>
        <v>0</v>
      </c>
      <c r="F74" s="120">
        <f>'Runway Analysis'!D62</f>
        <v>0</v>
      </c>
      <c r="H74" s="116">
        <f>'Revenue Forecast'!A58</f>
        <v>47635</v>
      </c>
      <c r="I74" s="120">
        <f>'Cash Flow Forecast'!E58</f>
        <v>0</v>
      </c>
      <c r="K74" s="116">
        <f>'Revenue Forecast'!A58</f>
        <v>47635</v>
      </c>
      <c r="L74" s="121">
        <f>'Revenue Forecast'!E58</f>
        <v>0</v>
      </c>
      <c r="N74" s="116">
        <f>'Revenue Forecast'!A58</f>
        <v>47635</v>
      </c>
      <c r="O74" s="120">
        <f>'Runway Analysis'!D62</f>
        <v>0</v>
      </c>
    </row>
    <row r="75" spans="1:15" ht="15" customHeight="1" x14ac:dyDescent="0.2">
      <c r="A75" s="116">
        <f>'Revenue Forecast'!A59</f>
        <v>47665</v>
      </c>
      <c r="B75" s="117">
        <f>'Revenue Forecast'!F59</f>
        <v>0</v>
      </c>
      <c r="C75" s="118">
        <f>'Expense Forecast'!F59</f>
        <v>0</v>
      </c>
      <c r="D75" s="118">
        <f>'Cash Flow Forecast'!E59</f>
        <v>0</v>
      </c>
      <c r="E75" s="119">
        <f>'Revenue Forecast'!E59</f>
        <v>0</v>
      </c>
      <c r="F75" s="120">
        <f>'Runway Analysis'!D63</f>
        <v>0</v>
      </c>
      <c r="H75" s="116">
        <f>'Revenue Forecast'!A59</f>
        <v>47665</v>
      </c>
      <c r="I75" s="120">
        <f>'Cash Flow Forecast'!E59</f>
        <v>0</v>
      </c>
      <c r="K75" s="116">
        <f>'Revenue Forecast'!A59</f>
        <v>47665</v>
      </c>
      <c r="L75" s="121">
        <f>'Revenue Forecast'!E59</f>
        <v>0</v>
      </c>
      <c r="N75" s="116">
        <f>'Revenue Forecast'!A59</f>
        <v>47665</v>
      </c>
      <c r="O75" s="120">
        <f>'Runway Analysis'!D63</f>
        <v>0</v>
      </c>
    </row>
    <row r="76" spans="1:15" ht="15" customHeight="1" x14ac:dyDescent="0.2">
      <c r="A76" s="116">
        <f>'Revenue Forecast'!A60</f>
        <v>47696</v>
      </c>
      <c r="B76" s="117">
        <f>'Revenue Forecast'!F60</f>
        <v>0</v>
      </c>
      <c r="C76" s="118">
        <f>'Expense Forecast'!F60</f>
        <v>0</v>
      </c>
      <c r="D76" s="118">
        <f>'Cash Flow Forecast'!E60</f>
        <v>0</v>
      </c>
      <c r="E76" s="119">
        <f>'Revenue Forecast'!E60</f>
        <v>0</v>
      </c>
      <c r="F76" s="120">
        <f>'Runway Analysis'!D64</f>
        <v>0</v>
      </c>
      <c r="H76" s="116">
        <f>'Revenue Forecast'!A60</f>
        <v>47696</v>
      </c>
      <c r="I76" s="120">
        <f>'Cash Flow Forecast'!E60</f>
        <v>0</v>
      </c>
      <c r="K76" s="116">
        <f>'Revenue Forecast'!A60</f>
        <v>47696</v>
      </c>
      <c r="L76" s="121">
        <f>'Revenue Forecast'!E60</f>
        <v>0</v>
      </c>
      <c r="N76" s="116">
        <f>'Revenue Forecast'!A60</f>
        <v>47696</v>
      </c>
      <c r="O76" s="120">
        <f>'Runway Analysis'!D64</f>
        <v>0</v>
      </c>
    </row>
    <row r="77" spans="1:15" ht="15" customHeight="1" x14ac:dyDescent="0.2">
      <c r="A77" s="116">
        <f>'Revenue Forecast'!A61</f>
        <v>47727</v>
      </c>
      <c r="B77" s="117">
        <f>'Revenue Forecast'!F61</f>
        <v>0</v>
      </c>
      <c r="C77" s="118">
        <f>'Expense Forecast'!F61</f>
        <v>0</v>
      </c>
      <c r="D77" s="118">
        <f>'Cash Flow Forecast'!E61</f>
        <v>0</v>
      </c>
      <c r="E77" s="119">
        <f>'Revenue Forecast'!E61</f>
        <v>0</v>
      </c>
      <c r="F77" s="120">
        <f>'Runway Analysis'!D65</f>
        <v>0</v>
      </c>
      <c r="H77" s="116">
        <f>'Revenue Forecast'!A61</f>
        <v>47727</v>
      </c>
      <c r="I77" s="120">
        <f>'Cash Flow Forecast'!E61</f>
        <v>0</v>
      </c>
      <c r="K77" s="116">
        <f>'Revenue Forecast'!A61</f>
        <v>47727</v>
      </c>
      <c r="L77" s="121">
        <f>'Revenue Forecast'!E61</f>
        <v>0</v>
      </c>
      <c r="N77" s="116">
        <f>'Revenue Forecast'!A61</f>
        <v>47727</v>
      </c>
      <c r="O77" s="120">
        <f>'Runway Analysis'!D65</f>
        <v>0</v>
      </c>
    </row>
    <row r="78" spans="1:15" ht="15" customHeight="1" x14ac:dyDescent="0.2">
      <c r="A78" s="116">
        <f>'Revenue Forecast'!A62</f>
        <v>47757</v>
      </c>
      <c r="B78" s="117">
        <f>'Revenue Forecast'!F62</f>
        <v>0</v>
      </c>
      <c r="C78" s="118">
        <f>'Expense Forecast'!F62</f>
        <v>0</v>
      </c>
      <c r="D78" s="118">
        <f>'Cash Flow Forecast'!E62</f>
        <v>0</v>
      </c>
      <c r="E78" s="119">
        <f>'Revenue Forecast'!E62</f>
        <v>0</v>
      </c>
      <c r="F78" s="120">
        <f>'Runway Analysis'!D66</f>
        <v>0</v>
      </c>
      <c r="H78" s="116">
        <f>'Revenue Forecast'!A62</f>
        <v>47757</v>
      </c>
      <c r="I78" s="120">
        <f>'Cash Flow Forecast'!E62</f>
        <v>0</v>
      </c>
      <c r="K78" s="116">
        <f>'Revenue Forecast'!A62</f>
        <v>47757</v>
      </c>
      <c r="L78" s="121">
        <f>'Revenue Forecast'!E62</f>
        <v>0</v>
      </c>
      <c r="N78" s="116">
        <f>'Revenue Forecast'!A62</f>
        <v>47757</v>
      </c>
      <c r="O78" s="120">
        <f>'Runway Analysis'!D66</f>
        <v>0</v>
      </c>
    </row>
    <row r="79" spans="1:15" ht="15" customHeight="1" x14ac:dyDescent="0.2">
      <c r="A79" s="116">
        <f>'Revenue Forecast'!A63</f>
        <v>47788</v>
      </c>
      <c r="B79" s="117">
        <f>'Revenue Forecast'!F63</f>
        <v>0</v>
      </c>
      <c r="C79" s="118">
        <f>'Expense Forecast'!F63</f>
        <v>0</v>
      </c>
      <c r="D79" s="118">
        <f>'Cash Flow Forecast'!E63</f>
        <v>0</v>
      </c>
      <c r="E79" s="119">
        <f>'Revenue Forecast'!E63</f>
        <v>0</v>
      </c>
      <c r="F79" s="120">
        <f>'Runway Analysis'!D67</f>
        <v>0</v>
      </c>
      <c r="H79" s="116">
        <f>'Revenue Forecast'!A63</f>
        <v>47788</v>
      </c>
      <c r="I79" s="120">
        <f>'Cash Flow Forecast'!E63</f>
        <v>0</v>
      </c>
      <c r="K79" s="116">
        <f>'Revenue Forecast'!A63</f>
        <v>47788</v>
      </c>
      <c r="L79" s="121">
        <f>'Revenue Forecast'!E63</f>
        <v>0</v>
      </c>
      <c r="N79" s="116">
        <f>'Revenue Forecast'!A63</f>
        <v>47788</v>
      </c>
      <c r="O79" s="120">
        <f>'Runway Analysis'!D67</f>
        <v>0</v>
      </c>
    </row>
    <row r="80" spans="1:15" ht="15" customHeight="1" x14ac:dyDescent="0.2">
      <c r="A80" s="122">
        <f>'Revenue Forecast'!A64</f>
        <v>47818</v>
      </c>
      <c r="B80" s="123">
        <f>'Revenue Forecast'!F64</f>
        <v>0</v>
      </c>
      <c r="C80" s="124">
        <f>'Expense Forecast'!F64</f>
        <v>0</v>
      </c>
      <c r="D80" s="124">
        <f>'Cash Flow Forecast'!E64</f>
        <v>0</v>
      </c>
      <c r="E80" s="125">
        <f>'Revenue Forecast'!E64</f>
        <v>0</v>
      </c>
      <c r="F80" s="126">
        <f>'Runway Analysis'!D68</f>
        <v>0</v>
      </c>
      <c r="H80" s="122">
        <f>'Revenue Forecast'!A64</f>
        <v>47818</v>
      </c>
      <c r="I80" s="126">
        <f>'Cash Flow Forecast'!E64</f>
        <v>0</v>
      </c>
      <c r="K80" s="122">
        <f>'Revenue Forecast'!A64</f>
        <v>47818</v>
      </c>
      <c r="L80" s="127">
        <f>'Revenue Forecast'!E64</f>
        <v>0</v>
      </c>
      <c r="N80" s="122">
        <f>'Revenue Forecast'!A64</f>
        <v>47818</v>
      </c>
      <c r="O80" s="126">
        <f>'Runway Analysis'!D68</f>
        <v>0</v>
      </c>
    </row>
  </sheetData>
  <hyperlinks>
    <hyperlink ref="A3" location="Glossary!B74" tooltip="Open glossary definition" display="MRR" xr:uid="{A03CB754-9FC8-8743-BF5F-14D9B28DAF6B}"/>
    <hyperlink ref="C3" location="Glossary!B75" tooltip="Open glossary definition" display="ARR" xr:uid="{8BBE80D8-D01B-5840-B362-64E11FF39B26}"/>
    <hyperlink ref="E3" location="Glossary!B76" tooltip="Open glossary definition" display="Burn Rate" xr:uid="{C6D62F8A-9DF6-B647-88B4-AF252E86300C}"/>
    <hyperlink ref="G3" location="Glossary!B77" tooltip="Open glossary definition" display="Cash Runway" xr:uid="{613C66B4-5C97-5B42-A652-8EBAB280A3D4}"/>
    <hyperlink ref="A5" location="Glossary!B78" tooltip="Open glossary definition" display="LTV" xr:uid="{FAF17069-2F27-DD44-B297-997F450559DB}"/>
    <hyperlink ref="C5" location="Glossary!B79" tooltip="Open glossary definition" display="CAC" xr:uid="{A13C51BC-050D-EA40-A971-27FC95DAB670}"/>
    <hyperlink ref="E5" location="Glossary!B80" tooltip="Open glossary definition" display="LTV/CAC Ratio" xr:uid="{C2186FFC-5A85-1543-B4DD-6A38E76A2821}"/>
  </hyperlink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5443DC-E927-3B4D-BF76-5B159EC35939}">
  <dimension ref="A1:D81"/>
  <sheetViews>
    <sheetView showGridLines="0" workbookViewId="0">
      <selection activeCell="B14" sqref="B14"/>
    </sheetView>
  </sheetViews>
  <sheetFormatPr baseColWidth="10" defaultRowHeight="16" x14ac:dyDescent="0.2"/>
  <cols>
    <col min="1" max="4" width="30" customWidth="1"/>
  </cols>
  <sheetData>
    <row r="1" spans="1:4" ht="23" thickBot="1" x14ac:dyDescent="0.3">
      <c r="A1" s="9" t="s">
        <v>152</v>
      </c>
      <c r="B1" s="9"/>
      <c r="C1" s="9"/>
      <c r="D1" s="9"/>
    </row>
    <row r="2" spans="1:4" ht="31" thickTop="1" x14ac:dyDescent="0.2">
      <c r="A2" s="8" t="s">
        <v>153</v>
      </c>
      <c r="B2" s="8"/>
      <c r="C2" s="8"/>
      <c r="D2" s="8"/>
    </row>
    <row r="3" spans="1:4" x14ac:dyDescent="0.2">
      <c r="A3" s="1"/>
      <c r="B3" s="1"/>
      <c r="C3" s="1"/>
      <c r="D3" s="1"/>
    </row>
    <row r="4" spans="1:4" x14ac:dyDescent="0.2">
      <c r="A4" s="11" t="s">
        <v>154</v>
      </c>
      <c r="B4" s="10" t="s">
        <v>64</v>
      </c>
      <c r="C4" s="10" t="s">
        <v>65</v>
      </c>
      <c r="D4" s="12" t="s">
        <v>155</v>
      </c>
    </row>
    <row r="5" spans="1:4" x14ac:dyDescent="0.2">
      <c r="A5" s="14" t="s">
        <v>156</v>
      </c>
      <c r="B5" s="20"/>
      <c r="C5" s="13"/>
      <c r="D5" s="15"/>
    </row>
    <row r="6" spans="1:4" ht="30" x14ac:dyDescent="0.2">
      <c r="A6" s="4" t="s">
        <v>156</v>
      </c>
      <c r="B6" s="21" t="s">
        <v>3</v>
      </c>
      <c r="C6" s="2" t="s">
        <v>66</v>
      </c>
      <c r="D6" s="6" t="s">
        <v>157</v>
      </c>
    </row>
    <row r="7" spans="1:4" ht="30" x14ac:dyDescent="0.2">
      <c r="A7" s="4" t="s">
        <v>156</v>
      </c>
      <c r="B7" s="22" t="s">
        <v>6</v>
      </c>
      <c r="C7" s="2" t="s">
        <v>67</v>
      </c>
      <c r="D7" s="6" t="s">
        <v>158</v>
      </c>
    </row>
    <row r="8" spans="1:4" ht="30" x14ac:dyDescent="0.2">
      <c r="A8" s="4" t="s">
        <v>156</v>
      </c>
      <c r="B8" s="22" t="s">
        <v>159</v>
      </c>
      <c r="C8" s="2" t="s">
        <v>160</v>
      </c>
      <c r="D8" s="6" t="s">
        <v>161</v>
      </c>
    </row>
    <row r="9" spans="1:4" ht="30" x14ac:dyDescent="0.2">
      <c r="A9" s="4" t="s">
        <v>156</v>
      </c>
      <c r="B9" s="22" t="s">
        <v>11</v>
      </c>
      <c r="C9" s="2" t="s">
        <v>162</v>
      </c>
      <c r="D9" s="6" t="s">
        <v>68</v>
      </c>
    </row>
    <row r="10" spans="1:4" ht="30" x14ac:dyDescent="0.2">
      <c r="A10" s="4" t="s">
        <v>156</v>
      </c>
      <c r="B10" s="22" t="s">
        <v>13</v>
      </c>
      <c r="C10" s="2" t="s">
        <v>163</v>
      </c>
      <c r="D10" s="6" t="s">
        <v>164</v>
      </c>
    </row>
    <row r="11" spans="1:4" ht="30" x14ac:dyDescent="0.2">
      <c r="A11" s="4" t="s">
        <v>156</v>
      </c>
      <c r="B11" s="22" t="s">
        <v>165</v>
      </c>
      <c r="C11" s="2" t="s">
        <v>69</v>
      </c>
      <c r="D11" s="6" t="s">
        <v>70</v>
      </c>
    </row>
    <row r="12" spans="1:4" x14ac:dyDescent="0.2">
      <c r="A12" s="4" t="s">
        <v>156</v>
      </c>
      <c r="B12" s="22" t="s">
        <v>17</v>
      </c>
      <c r="C12" s="2" t="s">
        <v>71</v>
      </c>
      <c r="D12" s="6" t="s">
        <v>166</v>
      </c>
    </row>
    <row r="13" spans="1:4" ht="30" x14ac:dyDescent="0.2">
      <c r="A13" s="4" t="s">
        <v>156</v>
      </c>
      <c r="B13" s="22" t="s">
        <v>19</v>
      </c>
      <c r="C13" s="2" t="s">
        <v>167</v>
      </c>
      <c r="D13" s="6" t="s">
        <v>168</v>
      </c>
    </row>
    <row r="14" spans="1:4" ht="30" x14ac:dyDescent="0.2">
      <c r="A14" s="4" t="s">
        <v>156</v>
      </c>
      <c r="B14" s="22" t="s">
        <v>20</v>
      </c>
      <c r="C14" s="2" t="s">
        <v>169</v>
      </c>
      <c r="D14" s="6" t="s">
        <v>170</v>
      </c>
    </row>
    <row r="15" spans="1:4" x14ac:dyDescent="0.2">
      <c r="A15" s="4" t="s">
        <v>156</v>
      </c>
      <c r="B15" s="22" t="s">
        <v>22</v>
      </c>
      <c r="C15" s="2" t="s">
        <v>171</v>
      </c>
      <c r="D15" s="6" t="s">
        <v>172</v>
      </c>
    </row>
    <row r="16" spans="1:4" ht="30" x14ac:dyDescent="0.2">
      <c r="A16" s="4" t="s">
        <v>156</v>
      </c>
      <c r="B16" s="22" t="s">
        <v>23</v>
      </c>
      <c r="C16" s="2" t="s">
        <v>173</v>
      </c>
      <c r="D16" s="6" t="s">
        <v>174</v>
      </c>
    </row>
    <row r="17" spans="1:4" x14ac:dyDescent="0.2">
      <c r="A17" s="4" t="s">
        <v>156</v>
      </c>
      <c r="B17" s="22" t="s">
        <v>25</v>
      </c>
      <c r="C17" s="2" t="s">
        <v>72</v>
      </c>
      <c r="D17" s="6" t="s">
        <v>73</v>
      </c>
    </row>
    <row r="18" spans="1:4" x14ac:dyDescent="0.2">
      <c r="A18" s="4" t="s">
        <v>156</v>
      </c>
      <c r="B18" s="22" t="s">
        <v>27</v>
      </c>
      <c r="C18" s="2" t="s">
        <v>74</v>
      </c>
      <c r="D18" s="6" t="s">
        <v>175</v>
      </c>
    </row>
    <row r="19" spans="1:4" x14ac:dyDescent="0.2">
      <c r="A19" s="4" t="s">
        <v>156</v>
      </c>
      <c r="B19" s="22" t="s">
        <v>28</v>
      </c>
      <c r="C19" s="2" t="s">
        <v>176</v>
      </c>
      <c r="D19" s="6" t="s">
        <v>75</v>
      </c>
    </row>
    <row r="20" spans="1:4" ht="30" x14ac:dyDescent="0.2">
      <c r="A20" s="4" t="s">
        <v>156</v>
      </c>
      <c r="B20" s="22" t="s">
        <v>31</v>
      </c>
      <c r="C20" s="2" t="s">
        <v>76</v>
      </c>
      <c r="D20" s="6" t="s">
        <v>77</v>
      </c>
    </row>
    <row r="21" spans="1:4" ht="30" x14ac:dyDescent="0.2">
      <c r="A21" s="4" t="s">
        <v>156</v>
      </c>
      <c r="B21" s="23" t="s">
        <v>33</v>
      </c>
      <c r="C21" s="2" t="s">
        <v>78</v>
      </c>
      <c r="D21" s="6" t="s">
        <v>177</v>
      </c>
    </row>
    <row r="22" spans="1:4" x14ac:dyDescent="0.2">
      <c r="A22" s="4"/>
      <c r="B22" s="2"/>
      <c r="C22" s="2"/>
      <c r="D22" s="6"/>
    </row>
    <row r="23" spans="1:4" x14ac:dyDescent="0.2">
      <c r="A23" s="18" t="s">
        <v>178</v>
      </c>
      <c r="B23" s="16"/>
      <c r="C23" s="17"/>
      <c r="D23" s="19"/>
    </row>
    <row r="24" spans="1:4" ht="30" x14ac:dyDescent="0.2">
      <c r="A24" s="4" t="s">
        <v>178</v>
      </c>
      <c r="B24" s="21" t="s">
        <v>34</v>
      </c>
      <c r="C24" s="2" t="s">
        <v>79</v>
      </c>
      <c r="D24" s="6" t="s">
        <v>179</v>
      </c>
    </row>
    <row r="25" spans="1:4" ht="30" x14ac:dyDescent="0.2">
      <c r="A25" s="4" t="s">
        <v>178</v>
      </c>
      <c r="B25" s="22" t="s">
        <v>12</v>
      </c>
      <c r="C25" s="2" t="s">
        <v>80</v>
      </c>
      <c r="D25" s="6" t="s">
        <v>81</v>
      </c>
    </row>
    <row r="26" spans="1:4" x14ac:dyDescent="0.2">
      <c r="A26" s="4" t="s">
        <v>178</v>
      </c>
      <c r="B26" s="22" t="s">
        <v>35</v>
      </c>
      <c r="C26" s="2" t="s">
        <v>82</v>
      </c>
      <c r="D26" s="6" t="s">
        <v>83</v>
      </c>
    </row>
    <row r="27" spans="1:4" x14ac:dyDescent="0.2">
      <c r="A27" s="4" t="s">
        <v>178</v>
      </c>
      <c r="B27" s="22" t="s">
        <v>36</v>
      </c>
      <c r="C27" s="2" t="s">
        <v>84</v>
      </c>
      <c r="D27" s="6" t="s">
        <v>85</v>
      </c>
    </row>
    <row r="28" spans="1:4" ht="30" x14ac:dyDescent="0.2">
      <c r="A28" s="4" t="s">
        <v>178</v>
      </c>
      <c r="B28" s="22" t="s">
        <v>37</v>
      </c>
      <c r="C28" s="2" t="s">
        <v>86</v>
      </c>
      <c r="D28" s="6" t="s">
        <v>87</v>
      </c>
    </row>
    <row r="29" spans="1:4" x14ac:dyDescent="0.2">
      <c r="A29" s="4" t="s">
        <v>178</v>
      </c>
      <c r="B29" s="23" t="s">
        <v>38</v>
      </c>
      <c r="C29" s="2" t="s">
        <v>88</v>
      </c>
      <c r="D29" s="6" t="s">
        <v>89</v>
      </c>
    </row>
    <row r="30" spans="1:4" x14ac:dyDescent="0.2">
      <c r="A30" s="4"/>
      <c r="B30" s="2"/>
      <c r="C30" s="2"/>
      <c r="D30" s="6"/>
    </row>
    <row r="31" spans="1:4" x14ac:dyDescent="0.2">
      <c r="A31" s="18" t="s">
        <v>180</v>
      </c>
      <c r="B31" s="16"/>
      <c r="C31" s="17"/>
      <c r="D31" s="19"/>
    </row>
    <row r="32" spans="1:4" x14ac:dyDescent="0.2">
      <c r="A32" s="4" t="s">
        <v>180</v>
      </c>
      <c r="B32" s="21" t="s">
        <v>34</v>
      </c>
      <c r="C32" s="2" t="s">
        <v>79</v>
      </c>
      <c r="D32" s="6" t="s">
        <v>90</v>
      </c>
    </row>
    <row r="33" spans="1:4" ht="30" x14ac:dyDescent="0.2">
      <c r="A33" s="4" t="s">
        <v>180</v>
      </c>
      <c r="B33" s="22" t="s">
        <v>39</v>
      </c>
      <c r="C33" s="2" t="s">
        <v>91</v>
      </c>
      <c r="D33" s="6" t="s">
        <v>133</v>
      </c>
    </row>
    <row r="34" spans="1:4" x14ac:dyDescent="0.2">
      <c r="A34" s="4" t="s">
        <v>180</v>
      </c>
      <c r="B34" s="22" t="s">
        <v>40</v>
      </c>
      <c r="C34" s="2" t="s">
        <v>92</v>
      </c>
      <c r="D34" s="6" t="s">
        <v>133</v>
      </c>
    </row>
    <row r="35" spans="1:4" ht="30" x14ac:dyDescent="0.2">
      <c r="A35" s="4" t="s">
        <v>180</v>
      </c>
      <c r="B35" s="22" t="s">
        <v>41</v>
      </c>
      <c r="C35" s="2" t="s">
        <v>181</v>
      </c>
      <c r="D35" s="6" t="s">
        <v>93</v>
      </c>
    </row>
    <row r="36" spans="1:4" x14ac:dyDescent="0.2">
      <c r="A36" s="4" t="s">
        <v>180</v>
      </c>
      <c r="B36" s="22" t="s">
        <v>42</v>
      </c>
      <c r="C36" s="2" t="s">
        <v>94</v>
      </c>
      <c r="D36" s="6" t="s">
        <v>133</v>
      </c>
    </row>
    <row r="37" spans="1:4" ht="30" x14ac:dyDescent="0.2">
      <c r="A37" s="4" t="s">
        <v>180</v>
      </c>
      <c r="B37" s="23" t="s">
        <v>43</v>
      </c>
      <c r="C37" s="2" t="s">
        <v>95</v>
      </c>
      <c r="D37" s="6" t="s">
        <v>96</v>
      </c>
    </row>
    <row r="38" spans="1:4" x14ac:dyDescent="0.2">
      <c r="A38" s="4"/>
      <c r="B38" s="2"/>
      <c r="C38" s="2"/>
      <c r="D38" s="6"/>
    </row>
    <row r="39" spans="1:4" x14ac:dyDescent="0.2">
      <c r="A39" s="18" t="s">
        <v>182</v>
      </c>
      <c r="B39" s="16"/>
      <c r="C39" s="17"/>
      <c r="D39" s="19"/>
    </row>
    <row r="40" spans="1:4" x14ac:dyDescent="0.2">
      <c r="A40" s="4" t="s">
        <v>182</v>
      </c>
      <c r="B40" s="21" t="s">
        <v>34</v>
      </c>
      <c r="C40" s="2" t="s">
        <v>79</v>
      </c>
      <c r="D40" s="6" t="s">
        <v>90</v>
      </c>
    </row>
    <row r="41" spans="1:4" ht="30" x14ac:dyDescent="0.2">
      <c r="A41" s="4" t="s">
        <v>182</v>
      </c>
      <c r="B41" s="22" t="s">
        <v>38</v>
      </c>
      <c r="C41" s="2" t="s">
        <v>97</v>
      </c>
      <c r="D41" s="6" t="s">
        <v>117</v>
      </c>
    </row>
    <row r="42" spans="1:4" x14ac:dyDescent="0.2">
      <c r="A42" s="4" t="s">
        <v>182</v>
      </c>
      <c r="B42" s="22" t="s">
        <v>44</v>
      </c>
      <c r="C42" s="2" t="s">
        <v>98</v>
      </c>
      <c r="D42" s="6" t="s">
        <v>183</v>
      </c>
    </row>
    <row r="43" spans="1:4" x14ac:dyDescent="0.2">
      <c r="A43" s="4" t="s">
        <v>182</v>
      </c>
      <c r="B43" s="22" t="s">
        <v>45</v>
      </c>
      <c r="C43" s="2" t="s">
        <v>99</v>
      </c>
      <c r="D43" s="6" t="s">
        <v>100</v>
      </c>
    </row>
    <row r="44" spans="1:4" x14ac:dyDescent="0.2">
      <c r="A44" s="4" t="s">
        <v>182</v>
      </c>
      <c r="B44" s="22" t="s">
        <v>42</v>
      </c>
      <c r="C44" s="2" t="s">
        <v>101</v>
      </c>
      <c r="D44" s="6" t="s">
        <v>102</v>
      </c>
    </row>
    <row r="45" spans="1:4" x14ac:dyDescent="0.2">
      <c r="A45" s="4" t="s">
        <v>182</v>
      </c>
      <c r="B45" s="23" t="s">
        <v>46</v>
      </c>
      <c r="C45" s="2" t="s">
        <v>184</v>
      </c>
      <c r="D45" s="6" t="s">
        <v>103</v>
      </c>
    </row>
    <row r="46" spans="1:4" x14ac:dyDescent="0.2">
      <c r="A46" s="4"/>
      <c r="B46" s="2"/>
      <c r="C46" s="2"/>
      <c r="D46" s="6"/>
    </row>
    <row r="47" spans="1:4" x14ac:dyDescent="0.2">
      <c r="A47" s="18" t="s">
        <v>185</v>
      </c>
      <c r="B47" s="16"/>
      <c r="C47" s="17"/>
      <c r="D47" s="19"/>
    </row>
    <row r="48" spans="1:4" ht="30" x14ac:dyDescent="0.2">
      <c r="A48" s="4" t="s">
        <v>185</v>
      </c>
      <c r="B48" s="21" t="s">
        <v>34</v>
      </c>
      <c r="C48" s="2" t="s">
        <v>79</v>
      </c>
      <c r="D48" s="6" t="s">
        <v>104</v>
      </c>
    </row>
    <row r="49" spans="1:4" ht="30" x14ac:dyDescent="0.2">
      <c r="A49" s="4" t="s">
        <v>185</v>
      </c>
      <c r="B49" s="22" t="s">
        <v>47</v>
      </c>
      <c r="C49" s="2" t="s">
        <v>105</v>
      </c>
      <c r="D49" s="6" t="s">
        <v>106</v>
      </c>
    </row>
    <row r="50" spans="1:4" x14ac:dyDescent="0.2">
      <c r="A50" s="4" t="s">
        <v>185</v>
      </c>
      <c r="B50" s="22" t="s">
        <v>46</v>
      </c>
      <c r="C50" s="2" t="s">
        <v>107</v>
      </c>
      <c r="D50" s="6" t="s">
        <v>122</v>
      </c>
    </row>
    <row r="51" spans="1:4" x14ac:dyDescent="0.2">
      <c r="A51" s="4" t="s">
        <v>185</v>
      </c>
      <c r="B51" s="22" t="s">
        <v>24</v>
      </c>
      <c r="C51" s="2" t="s">
        <v>108</v>
      </c>
      <c r="D51" s="6" t="s">
        <v>186</v>
      </c>
    </row>
    <row r="52" spans="1:4" x14ac:dyDescent="0.2">
      <c r="A52" s="4" t="s">
        <v>185</v>
      </c>
      <c r="B52" s="23" t="s">
        <v>48</v>
      </c>
      <c r="C52" s="2" t="s">
        <v>109</v>
      </c>
      <c r="D52" s="6" t="s">
        <v>110</v>
      </c>
    </row>
    <row r="53" spans="1:4" x14ac:dyDescent="0.2">
      <c r="A53" s="4"/>
      <c r="B53" s="2"/>
      <c r="C53" s="2"/>
      <c r="D53" s="6"/>
    </row>
    <row r="54" spans="1:4" x14ac:dyDescent="0.2">
      <c r="A54" s="18" t="s">
        <v>187</v>
      </c>
      <c r="B54" s="16"/>
      <c r="C54" s="17"/>
      <c r="D54" s="19"/>
    </row>
    <row r="55" spans="1:4" x14ac:dyDescent="0.2">
      <c r="A55" s="4" t="s">
        <v>187</v>
      </c>
      <c r="B55" s="21" t="s">
        <v>49</v>
      </c>
      <c r="C55" s="2" t="s">
        <v>140</v>
      </c>
      <c r="D55" s="6" t="s">
        <v>111</v>
      </c>
    </row>
    <row r="56" spans="1:4" ht="30" x14ac:dyDescent="0.2">
      <c r="A56" s="4" t="s">
        <v>187</v>
      </c>
      <c r="B56" s="22" t="s">
        <v>50</v>
      </c>
      <c r="C56" s="2" t="s">
        <v>112</v>
      </c>
      <c r="D56" s="6" t="s">
        <v>113</v>
      </c>
    </row>
    <row r="57" spans="1:4" ht="30" x14ac:dyDescent="0.2">
      <c r="A57" s="4" t="s">
        <v>187</v>
      </c>
      <c r="B57" s="22" t="s">
        <v>51</v>
      </c>
      <c r="C57" s="2" t="s">
        <v>114</v>
      </c>
      <c r="D57" s="6" t="s">
        <v>115</v>
      </c>
    </row>
    <row r="58" spans="1:4" x14ac:dyDescent="0.2">
      <c r="A58" s="4" t="s">
        <v>187</v>
      </c>
      <c r="B58" s="22" t="s">
        <v>38</v>
      </c>
      <c r="C58" s="2" t="s">
        <v>116</v>
      </c>
      <c r="D58" s="6" t="s">
        <v>117</v>
      </c>
    </row>
    <row r="59" spans="1:4" ht="30" x14ac:dyDescent="0.2">
      <c r="A59" s="4" t="s">
        <v>187</v>
      </c>
      <c r="B59" s="22" t="s">
        <v>43</v>
      </c>
      <c r="C59" s="2" t="s">
        <v>118</v>
      </c>
      <c r="D59" s="6" t="s">
        <v>119</v>
      </c>
    </row>
    <row r="60" spans="1:4" x14ac:dyDescent="0.2">
      <c r="A60" s="4" t="s">
        <v>187</v>
      </c>
      <c r="B60" s="22" t="s">
        <v>48</v>
      </c>
      <c r="C60" s="2" t="s">
        <v>120</v>
      </c>
      <c r="D60" s="6" t="s">
        <v>121</v>
      </c>
    </row>
    <row r="61" spans="1:4" x14ac:dyDescent="0.2">
      <c r="A61" s="4" t="s">
        <v>187</v>
      </c>
      <c r="B61" s="23" t="s">
        <v>46</v>
      </c>
      <c r="C61" s="2" t="s">
        <v>107</v>
      </c>
      <c r="D61" s="6" t="s">
        <v>122</v>
      </c>
    </row>
    <row r="62" spans="1:4" x14ac:dyDescent="0.2">
      <c r="A62" s="4"/>
      <c r="B62" s="2"/>
      <c r="C62" s="2"/>
      <c r="D62" s="6"/>
    </row>
    <row r="63" spans="1:4" x14ac:dyDescent="0.2">
      <c r="A63" s="18" t="s">
        <v>188</v>
      </c>
      <c r="B63" s="16"/>
      <c r="C63" s="17"/>
      <c r="D63" s="19"/>
    </row>
    <row r="64" spans="1:4" ht="30" x14ac:dyDescent="0.2">
      <c r="A64" s="4" t="s">
        <v>188</v>
      </c>
      <c r="B64" s="21" t="s">
        <v>52</v>
      </c>
      <c r="C64" s="2" t="s">
        <v>123</v>
      </c>
      <c r="D64" s="6" t="s">
        <v>124</v>
      </c>
    </row>
    <row r="65" spans="1:4" x14ac:dyDescent="0.2">
      <c r="A65" s="4" t="s">
        <v>188</v>
      </c>
      <c r="B65" s="22" t="s">
        <v>33</v>
      </c>
      <c r="C65" s="2" t="s">
        <v>125</v>
      </c>
      <c r="D65" s="6" t="s">
        <v>126</v>
      </c>
    </row>
    <row r="66" spans="1:4" x14ac:dyDescent="0.2">
      <c r="A66" s="4" t="s">
        <v>188</v>
      </c>
      <c r="B66" s="22" t="s">
        <v>53</v>
      </c>
      <c r="C66" s="2" t="s">
        <v>127</v>
      </c>
      <c r="D66" s="6" t="s">
        <v>128</v>
      </c>
    </row>
    <row r="67" spans="1:4" x14ac:dyDescent="0.2">
      <c r="A67" s="4" t="s">
        <v>188</v>
      </c>
      <c r="B67" s="22" t="s">
        <v>31</v>
      </c>
      <c r="C67" s="2" t="s">
        <v>129</v>
      </c>
      <c r="D67" s="6" t="s">
        <v>126</v>
      </c>
    </row>
    <row r="68" spans="1:4" ht="30" x14ac:dyDescent="0.2">
      <c r="A68" s="4" t="s">
        <v>188</v>
      </c>
      <c r="B68" s="22" t="s">
        <v>54</v>
      </c>
      <c r="C68" s="2" t="s">
        <v>130</v>
      </c>
      <c r="D68" s="6" t="s">
        <v>131</v>
      </c>
    </row>
    <row r="69" spans="1:4" x14ac:dyDescent="0.2">
      <c r="A69" s="4" t="s">
        <v>188</v>
      </c>
      <c r="B69" s="22" t="s">
        <v>27</v>
      </c>
      <c r="C69" s="2" t="s">
        <v>132</v>
      </c>
      <c r="D69" s="6" t="s">
        <v>133</v>
      </c>
    </row>
    <row r="70" spans="1:4" ht="30" x14ac:dyDescent="0.2">
      <c r="A70" s="4" t="s">
        <v>188</v>
      </c>
      <c r="B70" s="22" t="s">
        <v>55</v>
      </c>
      <c r="C70" s="2" t="s">
        <v>134</v>
      </c>
      <c r="D70" s="6" t="s">
        <v>189</v>
      </c>
    </row>
    <row r="71" spans="1:4" ht="30" x14ac:dyDescent="0.2">
      <c r="A71" s="4" t="s">
        <v>188</v>
      </c>
      <c r="B71" s="23" t="s">
        <v>56</v>
      </c>
      <c r="C71" s="2" t="s">
        <v>135</v>
      </c>
      <c r="D71" s="6" t="s">
        <v>136</v>
      </c>
    </row>
    <row r="72" spans="1:4" x14ac:dyDescent="0.2">
      <c r="A72" s="4"/>
      <c r="B72" s="2"/>
      <c r="C72" s="2"/>
      <c r="D72" s="6"/>
    </row>
    <row r="73" spans="1:4" x14ac:dyDescent="0.2">
      <c r="A73" s="18" t="s">
        <v>190</v>
      </c>
      <c r="B73" s="16"/>
      <c r="C73" s="17"/>
      <c r="D73" s="19"/>
    </row>
    <row r="74" spans="1:4" x14ac:dyDescent="0.2">
      <c r="A74" s="4" t="s">
        <v>190</v>
      </c>
      <c r="B74" s="21" t="s">
        <v>57</v>
      </c>
      <c r="C74" s="2" t="s">
        <v>137</v>
      </c>
      <c r="D74" s="6" t="s">
        <v>89</v>
      </c>
    </row>
    <row r="75" spans="1:4" x14ac:dyDescent="0.2">
      <c r="A75" s="4" t="s">
        <v>190</v>
      </c>
      <c r="B75" s="22" t="s">
        <v>58</v>
      </c>
      <c r="C75" s="2" t="s">
        <v>138</v>
      </c>
      <c r="D75" s="6" t="s">
        <v>139</v>
      </c>
    </row>
    <row r="76" spans="1:4" x14ac:dyDescent="0.2">
      <c r="A76" s="4" t="s">
        <v>190</v>
      </c>
      <c r="B76" s="22" t="s">
        <v>49</v>
      </c>
      <c r="C76" s="2" t="s">
        <v>140</v>
      </c>
      <c r="D76" s="6" t="s">
        <v>111</v>
      </c>
    </row>
    <row r="77" spans="1:4" x14ac:dyDescent="0.2">
      <c r="A77" s="4" t="s">
        <v>190</v>
      </c>
      <c r="B77" s="22" t="s">
        <v>59</v>
      </c>
      <c r="C77" s="2" t="s">
        <v>141</v>
      </c>
      <c r="D77" s="6" t="s">
        <v>142</v>
      </c>
    </row>
    <row r="78" spans="1:4" x14ac:dyDescent="0.2">
      <c r="A78" s="4" t="s">
        <v>190</v>
      </c>
      <c r="B78" s="22" t="s">
        <v>60</v>
      </c>
      <c r="C78" s="2" t="s">
        <v>143</v>
      </c>
      <c r="D78" s="6" t="s">
        <v>144</v>
      </c>
    </row>
    <row r="79" spans="1:4" ht="30" x14ac:dyDescent="0.2">
      <c r="A79" s="4" t="s">
        <v>190</v>
      </c>
      <c r="B79" s="22" t="s">
        <v>61</v>
      </c>
      <c r="C79" s="2" t="s">
        <v>145</v>
      </c>
      <c r="D79" s="6" t="s">
        <v>146</v>
      </c>
    </row>
    <row r="80" spans="1:4" x14ac:dyDescent="0.2">
      <c r="A80" s="4" t="s">
        <v>190</v>
      </c>
      <c r="B80" s="22" t="s">
        <v>62</v>
      </c>
      <c r="C80" s="2" t="s">
        <v>147</v>
      </c>
      <c r="D80" s="6" t="s">
        <v>148</v>
      </c>
    </row>
    <row r="81" spans="1:4" ht="30" x14ac:dyDescent="0.2">
      <c r="A81" s="5" t="s">
        <v>190</v>
      </c>
      <c r="B81" s="23" t="s">
        <v>149</v>
      </c>
      <c r="C81" s="3" t="s">
        <v>150</v>
      </c>
      <c r="D81" s="7" t="s">
        <v>151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Inputs &amp; Assumptions</vt:lpstr>
      <vt:lpstr>Revenue Forecast</vt:lpstr>
      <vt:lpstr>Expense Forecast</vt:lpstr>
      <vt:lpstr>Income Statement</vt:lpstr>
      <vt:lpstr>Cash Flow Forecast</vt:lpstr>
      <vt:lpstr>Runway Analysis</vt:lpstr>
      <vt:lpstr>Valuation Model</vt:lpstr>
      <vt:lpstr>KPI Dashboard</vt:lpstr>
      <vt:lpstr>Glossary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Alamin Mohammed</dc:creator>
  <cp:lastModifiedBy>Alamin Mohammed</cp:lastModifiedBy>
  <dcterms:created xsi:type="dcterms:W3CDTF">2026-03-09T03:53:35Z</dcterms:created>
  <dcterms:modified xsi:type="dcterms:W3CDTF">2026-03-09T07:33:03Z</dcterms:modified>
</cp:coreProperties>
</file>